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Famil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'Family Calendar'!$AE$3</definedName>
    <definedName name="DecSun1">DATE(CalendarYear,12,1)-WEEKDAY(DATE(CalendarYear,12,1))</definedName>
    <definedName name="FebSun1">DATE(CalendarYear,2,1)-WEEKDAY(DATE(CalendarYear,2,1))</definedName>
    <definedName name="ImportantDates">'Family Calendar'!$D$6:$G$20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'Family Calendar'!$B$1:$AK$50</definedName>
    <definedName name="SepSun1">DATE(CalendarYear,9,1)-WEEKDAY(DATE(CalendarYear,9,1))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<sst xmlns="http://schemas.openxmlformats.org/spreadsheetml/2006/main" count="89" uniqueCount="10">
  <si>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New Year's Day</t>
  </si>
  <si>
    <t>Important Dates</t>
  </si>
  <si>
    <t>Notes</t>
  </si>
  <si>
    <t>S</t>
  </si>
  <si>
    <t>M</t>
  </si>
  <si>
    <t>T</t>
  </si>
  <si>
    <t>W</t>
  </si>
  <si>
    <t>F</t>
  </si>
  <si>
    <t>Jordan's Birthday</t>
  </si>
  <si>
    <t>The Smith Family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</si>
</sst>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ctrlProps/ctrlProp1.xml><?xml version="1.0" encoding="utf-8"?>
<formControlPr xmlns="http://schemas.microsoft.com/office/spreadsheetml/2009/9/main" objectType="Spin" dx="16" fmlaLink="$AE$3" max="2999" min="1900" page="10" val="2012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To change the calendar</a:t>
          </a:r>
          <a:r>
            <a:rPr lang="en-US" sz="10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 year, click the spinner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2012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1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40909</v>
      </c>
      <c r="E6" s="36"/>
      <c r="F6" s="36"/>
      <c r="G6" s="36"/>
      <c r="H6" s="34" t="s">
        <v>0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40993</v>
      </c>
      <c r="E7" s="36"/>
      <c r="F7" s="36"/>
      <c r="G7" s="36"/>
      <c r="H7" s="34" t="s">
        <v>8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40909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40940</v>
      </c>
      <c r="M24" s="39"/>
      <c r="N24" s="39"/>
      <c r="O24" s="39"/>
      <c r="P24" s="39"/>
      <c r="Q24" s="39"/>
      <c r="R24" s="39"/>
      <c r="S24" s="13"/>
      <c r="U24" s="39">
        <f>DATE(CalendarYear,3,1)</f>
        <v>40969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41000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5</v>
      </c>
      <c r="H25" s="12" t="s">
        <v>7</v>
      </c>
      <c r="I25" s="12" t="s">
        <v>3</v>
      </c>
      <c r="J25" s="14"/>
      <c r="K25" s="2"/>
      <c r="L25" s="12" t="s">
        <v>3</v>
      </c>
      <c r="M25" s="12" t="s">
        <v>4</v>
      </c>
      <c r="N25" s="12" t="s">
        <v>5</v>
      </c>
      <c r="O25" s="12" t="s">
        <v>6</v>
      </c>
      <c r="P25" s="12" t="s">
        <v>5</v>
      </c>
      <c r="Q25" s="12" t="s">
        <v>7</v>
      </c>
      <c r="R25" s="12" t="s">
        <v>3</v>
      </c>
      <c r="S25" s="14"/>
      <c r="U25" s="12" t="s">
        <v>3</v>
      </c>
      <c r="V25" s="12" t="s">
        <v>4</v>
      </c>
      <c r="W25" s="12" t="s">
        <v>5</v>
      </c>
      <c r="X25" s="12" t="s">
        <v>6</v>
      </c>
      <c r="Y25" s="12" t="s">
        <v>5</v>
      </c>
      <c r="Z25" s="12" t="s">
        <v>7</v>
      </c>
      <c r="AA25" s="12" t="s">
        <v>3</v>
      </c>
      <c r="AB25" s="14"/>
      <c r="AC25" s="1"/>
      <c r="AD25" s="12" t="s">
        <v>3</v>
      </c>
      <c r="AE25" s="12" t="s">
        <v>4</v>
      </c>
      <c r="AF25" s="12" t="s">
        <v>5</v>
      </c>
      <c r="AG25" s="12" t="s">
        <v>6</v>
      </c>
      <c r="AH25" s="12" t="s">
        <v>5</v>
      </c>
      <c r="AI25" s="12" t="s">
        <v>7</v>
      </c>
      <c r="AJ25" s="12" t="s">
        <v>3</v>
      </c>
    </row>
    <row r="26" spans="3:37" x14ac:dyDescent="0.2">
      <c r="C26" s="3">
        <f>IF(DAY(JanSun1)=1,"",IF(AND(YEAR(JanSun1+1)=CalendarYear,MONTH(JanSun1+1)=1),JanSun1+1,""))</f>
        <v>40909</v>
      </c>
      <c r="D26" s="3">
        <f>IF(DAY(JanSun1)=1,"",IF(AND(YEAR(JanSun1+2)=CalendarYear,MONTH(JanSun1+2)=1),JanSun1+2,""))</f>
        <v>40910</v>
      </c>
      <c r="E26" s="3">
        <f>IF(DAY(JanSun1)=1,"",IF(AND(YEAR(JanSun1+3)=CalendarYear,MONTH(JanSun1+3)=1),JanSun1+3,""))</f>
        <v>40911</v>
      </c>
      <c r="F26" s="3">
        <f>IF(DAY(JanSun1)=1,"",IF(AND(YEAR(JanSun1+4)=CalendarYear,MONTH(JanSun1+4)=1),JanSun1+4,""))</f>
        <v>40912</v>
      </c>
      <c r="G26" s="3">
        <f>IF(DAY(JanSun1)=1,"",IF(AND(YEAR(JanSun1+5)=CalendarYear,MONTH(JanSun1+5)=1),JanSun1+5,""))</f>
        <v>40913</v>
      </c>
      <c r="H26" s="3">
        <f>IF(DAY(JanSun1)=1,"",IF(AND(YEAR(JanSun1+6)=CalendarYear,MONTH(JanSun1+6)=1),JanSun1+6,""))</f>
        <v>40914</v>
      </c>
      <c r="I26" s="3">
        <f>IF(DAY(JanSun1)=1,IF(AND(YEAR(JanSun1)=CalendarYear,MONTH(JanSun1)=1),JanSun1,""),IF(AND(YEAR(JanSun1+7)=CalendarYear,MONTH(JanSun1+7)=1),JanSun1+7,""))</f>
        <v>40915</v>
      </c>
      <c r="J26" s="15"/>
      <c r="K26" s="3"/>
      <c r="L26" s="3" t="str">
        <f>IF(DAY(FebSun1)=1,"",IF(AND(YEAR(FebSun1+1)=CalendarYear,MONTH(FebSun1+1)=2),FebSun1+1,""))</f>
        <v/>
      </c>
      <c r="M26" s="3" t="str">
        <f>IF(DAY(FebSun1)=1,"",IF(AND(YEAR(FebSun1+2)=CalendarYear,MONTH(FebSun1+2)=2),FebSun1+2,""))</f>
        <v/>
      </c>
      <c r="N26" s="3" t="str">
        <f>IF(DAY(FebSun1)=1,"",IF(AND(YEAR(FebSun1+3)=CalendarYear,MONTH(FebSun1+3)=2),FebSun1+3,""))</f>
        <v/>
      </c>
      <c r="O26" s="3">
        <f>IF(DAY(FebSun1)=1,"",IF(AND(YEAR(FebSun1+4)=CalendarYear,MONTH(FebSun1+4)=2),FebSun1+4,""))</f>
        <v>40940</v>
      </c>
      <c r="P26" s="3">
        <f>IF(DAY(FebSun1)=1,"",IF(AND(YEAR(FebSun1+5)=CalendarYear,MONTH(FebSun1+5)=2),FebSun1+5,""))</f>
        <v>40941</v>
      </c>
      <c r="Q26" s="3">
        <f>IF(DAY(FebSun1)=1,"",IF(AND(YEAR(FebSun1+6)=CalendarYear,MONTH(FebSun1+6)=2),FebSun1+6,""))</f>
        <v>40942</v>
      </c>
      <c r="R26" s="3">
        <f>IF(DAY(FebSun1)=1,IF(AND(YEAR(FebSun1)=CalendarYear,MONTH(FebSun1)=2),FebSun1,""),IF(AND(YEAR(FebSun1+7)=CalendarYear,MONTH(FebSun1+7)=2),FebSun1+7,""))</f>
        <v>40943</v>
      </c>
      <c r="S26" s="15"/>
      <c r="U26" s="3" t="str">
        <f>IF(DAY(MarSun1)=1,"",IF(AND(YEAR(MarSun1+1)=CalendarYear,MONTH(MarSun1+1)=3),MarSun1+1,""))</f>
        <v/>
      </c>
      <c r="V26" s="3" t="str">
        <f>IF(DAY(MarSun1)=1,"",IF(AND(YEAR(MarSun1+2)=CalendarYear,MONTH(MarSun1+2)=3),MarSun1+2,""))</f>
        <v/>
      </c>
      <c r="W26" s="3" t="str">
        <f>IF(DAY(MarSun1)=1,"",IF(AND(YEAR(MarSun1+3)=CalendarYear,MONTH(MarSun1+3)=3),MarSun1+3,""))</f>
        <v/>
      </c>
      <c r="X26" s="3" t="str">
        <f>IF(DAY(MarSun1)=1,"",IF(AND(YEAR(MarSun1+4)=CalendarYear,MONTH(MarSun1+4)=3),MarSun1+4,""))</f>
        <v/>
      </c>
      <c r="Y26" s="3">
        <f>IF(DAY(MarSun1)=1,"",IF(AND(YEAR(MarSun1+5)=CalendarYear,MONTH(MarSun1+5)=3),MarSun1+5,""))</f>
        <v>40969</v>
      </c>
      <c r="Z26" s="3">
        <f>IF(DAY(MarSun1)=1,"",IF(AND(YEAR(MarSun1+6)=CalendarYear,MONTH(MarSun1+6)=3),MarSun1+6,""))</f>
        <v>40970</v>
      </c>
      <c r="AA26" s="3">
        <f>IF(DAY(MarSun1)=1,IF(AND(YEAR(MarSun1)=CalendarYear,MONTH(MarSun1)=3),MarSun1,""),IF(AND(YEAR(MarSun1+7)=CalendarYear,MONTH(MarSun1+7)=3),MarSun1+7,""))</f>
        <v>40971</v>
      </c>
      <c r="AB26" s="15"/>
      <c r="AC26" s="2"/>
      <c r="AD26" s="3">
        <f>IF(DAY(AprSun1)=1,"",IF(AND(YEAR(AprSun1+1)=CalendarYear,MONTH(AprSun1+1)=4),AprSun1+1,""))</f>
        <v>41000</v>
      </c>
      <c r="AE26" s="3">
        <f>IF(DAY(AprSun1)=1,"",IF(AND(YEAR(AprSun1+2)=CalendarYear,MONTH(AprSun1+2)=4),AprSun1+2,""))</f>
        <v>41001</v>
      </c>
      <c r="AF26" s="3">
        <f>IF(DAY(AprSun1)=1,"",IF(AND(YEAR(AprSun1+3)=CalendarYear,MONTH(AprSun1+3)=4),AprSun1+3,""))</f>
        <v>41002</v>
      </c>
      <c r="AG26" s="3">
        <f>IF(DAY(AprSun1)=1,"",IF(AND(YEAR(AprSun1+4)=CalendarYear,MONTH(AprSun1+4)=4),AprSun1+4,""))</f>
        <v>41003</v>
      </c>
      <c r="AH26" s="3">
        <f>IF(DAY(AprSun1)=1,"",IF(AND(YEAR(AprSun1+5)=CalendarYear,MONTH(AprSun1+5)=4),AprSun1+5,""))</f>
        <v>41004</v>
      </c>
      <c r="AI26" s="3">
        <f>IF(DAY(AprSun1)=1,"",IF(AND(YEAR(AprSun1+6)=CalendarYear,MONTH(AprSun1+6)=4),AprSun1+6,""))</f>
        <v>41005</v>
      </c>
      <c r="AJ26" s="3">
        <f>IF(DAY(AprSun1)=1,IF(AND(YEAR(AprSun1)=CalendarYear,MONTH(AprSun1)=4),AprSun1,""),IF(AND(YEAR(AprSun1+7)=CalendarYear,MONTH(AprSun1+7)=4),AprSun1+7,""))</f>
        <v>41006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40916</v>
      </c>
      <c r="D27" s="3">
        <f>IF(DAY(JanSun1)=1,IF(AND(YEAR(JanSun1+2)=CalendarYear,MONTH(JanSun1+2)=1),JanSun1+2,""),IF(AND(YEAR(JanSun1+9)=CalendarYear,MONTH(JanSun1+9)=1),JanSun1+9,""))</f>
        <v>40917</v>
      </c>
      <c r="E27" s="3">
        <f>IF(DAY(JanSun1)=1,IF(AND(YEAR(JanSun1+3)=CalendarYear,MONTH(JanSun1+3)=1),JanSun1+3,""),IF(AND(YEAR(JanSun1+10)=CalendarYear,MONTH(JanSun1+10)=1),JanSun1+10,""))</f>
        <v>40918</v>
      </c>
      <c r="F27" s="3">
        <f>IF(DAY(JanSun1)=1,IF(AND(YEAR(JanSun1+4)=CalendarYear,MONTH(JanSun1+4)=1),JanSun1+4,""),IF(AND(YEAR(JanSun1+11)=CalendarYear,MONTH(JanSun1+11)=1),JanSun1+11,""))</f>
        <v>40919</v>
      </c>
      <c r="G27" s="3">
        <f>IF(DAY(JanSun1)=1,IF(AND(YEAR(JanSun1+5)=CalendarYear,MONTH(JanSun1+5)=1),JanSun1+5,""),IF(AND(YEAR(JanSun1+12)=CalendarYear,MONTH(JanSun1+12)=1),JanSun1+12,""))</f>
        <v>40920</v>
      </c>
      <c r="H27" s="3">
        <f>IF(DAY(JanSun1)=1,IF(AND(YEAR(JanSun1+6)=CalendarYear,MONTH(JanSun1+6)=1),JanSun1+6,""),IF(AND(YEAR(JanSun1+13)=CalendarYear,MONTH(JanSun1+13)=1),JanSun1+13,""))</f>
        <v>40921</v>
      </c>
      <c r="I27" s="3">
        <f>IF(DAY(JanSun1)=1,IF(AND(YEAR(JanSun1+7)=CalendarYear,MONTH(JanSun1+7)=1),JanSun1+7,""),IF(AND(YEAR(JanSun1+14)=CalendarYear,MONTH(JanSun1+14)=1),JanSun1+14,""))</f>
        <v>40922</v>
      </c>
      <c r="J27" s="15"/>
      <c r="K27" s="3"/>
      <c r="L27" s="3">
        <f>IF(DAY(FebSun1)=1,IF(AND(YEAR(FebSun1+1)=CalendarYear,MONTH(FebSun1+1)=2),FebSun1+1,""),IF(AND(YEAR(FebSun1+8)=CalendarYear,MONTH(FebSun1+8)=2),FebSun1+8,""))</f>
        <v>40944</v>
      </c>
      <c r="M27" s="3">
        <f>IF(DAY(FebSun1)=1,IF(AND(YEAR(FebSun1+2)=CalendarYear,MONTH(FebSun1+2)=2),FebSun1+2,""),IF(AND(YEAR(FebSun1+9)=CalendarYear,MONTH(FebSun1+9)=2),FebSun1+9,""))</f>
        <v>40945</v>
      </c>
      <c r="N27" s="3">
        <f>IF(DAY(FebSun1)=1,IF(AND(YEAR(FebSun1+3)=CalendarYear,MONTH(FebSun1+3)=2),FebSun1+3,""),IF(AND(YEAR(FebSun1+10)=CalendarYear,MONTH(FebSun1+10)=2),FebSun1+10,""))</f>
        <v>40946</v>
      </c>
      <c r="O27" s="3">
        <f>IF(DAY(FebSun1)=1,IF(AND(YEAR(FebSun1+4)=CalendarYear,MONTH(FebSun1+4)=2),FebSun1+4,""),IF(AND(YEAR(FebSun1+11)=CalendarYear,MONTH(FebSun1+11)=2),FebSun1+11,""))</f>
        <v>40947</v>
      </c>
      <c r="P27" s="3">
        <f>IF(DAY(FebSun1)=1,IF(AND(YEAR(FebSun1+5)=CalendarYear,MONTH(FebSun1+5)=2),FebSun1+5,""),IF(AND(YEAR(FebSun1+12)=CalendarYear,MONTH(FebSun1+12)=2),FebSun1+12,""))</f>
        <v>40948</v>
      </c>
      <c r="Q27" s="3">
        <f>IF(DAY(FebSun1)=1,IF(AND(YEAR(FebSun1+6)=CalendarYear,MONTH(FebSun1+6)=2),FebSun1+6,""),IF(AND(YEAR(FebSun1+13)=CalendarYear,MONTH(FebSun1+13)=2),FebSun1+13,""))</f>
        <v>40949</v>
      </c>
      <c r="R27" s="3">
        <f>IF(DAY(FebSun1)=1,IF(AND(YEAR(FebSun1+7)=CalendarYear,MONTH(FebSun1+7)=2),FebSun1+7,""),IF(AND(YEAR(FebSun1+14)=CalendarYear,MONTH(FebSun1+14)=2),FebSun1+14,""))</f>
        <v>40950</v>
      </c>
      <c r="S27" s="15"/>
      <c r="U27" s="3">
        <f>IF(DAY(MarSun1)=1,IF(AND(YEAR(MarSun1+1)=CalendarYear,MONTH(MarSun1+1)=3),MarSun1+1,""),IF(AND(YEAR(MarSun1+8)=CalendarYear,MONTH(MarSun1+8)=3),MarSun1+8,""))</f>
        <v>40972</v>
      </c>
      <c r="V27" s="3">
        <f>IF(DAY(MarSun1)=1,IF(AND(YEAR(MarSun1+2)=CalendarYear,MONTH(MarSun1+2)=3),MarSun1+2,""),IF(AND(YEAR(MarSun1+9)=CalendarYear,MONTH(MarSun1+9)=3),MarSun1+9,""))</f>
        <v>40973</v>
      </c>
      <c r="W27" s="3">
        <f>IF(DAY(MarSun1)=1,IF(AND(YEAR(MarSun1+3)=CalendarYear,MONTH(MarSun1+3)=3),MarSun1+3,""),IF(AND(YEAR(MarSun1+10)=CalendarYear,MONTH(MarSun1+10)=3),MarSun1+10,""))</f>
        <v>40974</v>
      </c>
      <c r="X27" s="3">
        <f>IF(DAY(MarSun1)=1,IF(AND(YEAR(MarSun1+4)=CalendarYear,MONTH(MarSun1+4)=3),MarSun1+4,""),IF(AND(YEAR(MarSun1+11)=CalendarYear,MONTH(MarSun1+11)=3),MarSun1+11,""))</f>
        <v>40975</v>
      </c>
      <c r="Y27" s="3">
        <f>IF(DAY(MarSun1)=1,IF(AND(YEAR(MarSun1+5)=CalendarYear,MONTH(MarSun1+5)=3),MarSun1+5,""),IF(AND(YEAR(MarSun1+12)=CalendarYear,MONTH(MarSun1+12)=3),MarSun1+12,""))</f>
        <v>40976</v>
      </c>
      <c r="Z27" s="3">
        <f>IF(DAY(MarSun1)=1,IF(AND(YEAR(MarSun1+6)=CalendarYear,MONTH(MarSun1+6)=3),MarSun1+6,""),IF(AND(YEAR(MarSun1+13)=CalendarYear,MONTH(MarSun1+13)=3),MarSun1+13,""))</f>
        <v>40977</v>
      </c>
      <c r="AA27" s="3">
        <f>IF(DAY(MarSun1)=1,IF(AND(YEAR(MarSun1+7)=CalendarYear,MONTH(MarSun1+7)=3),MarSun1+7,""),IF(AND(YEAR(MarSun1+14)=CalendarYear,MONTH(MarSun1+14)=3),MarSun1+14,""))</f>
        <v>40978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41007</v>
      </c>
      <c r="AE27" s="3">
        <f>IF(DAY(AprSun1)=1,IF(AND(YEAR(AprSun1+2)=CalendarYear,MONTH(AprSun1+2)=4),AprSun1+2,""),IF(AND(YEAR(AprSun1+9)=CalendarYear,MONTH(AprSun1+9)=4),AprSun1+9,""))</f>
        <v>41008</v>
      </c>
      <c r="AF27" s="3">
        <f>IF(DAY(AprSun1)=1,IF(AND(YEAR(AprSun1+3)=CalendarYear,MONTH(AprSun1+3)=4),AprSun1+3,""),IF(AND(YEAR(AprSun1+10)=CalendarYear,MONTH(AprSun1+10)=4),AprSun1+10,""))</f>
        <v>41009</v>
      </c>
      <c r="AG27" s="3">
        <f>IF(DAY(AprSun1)=1,IF(AND(YEAR(AprSun1+4)=CalendarYear,MONTH(AprSun1+4)=4),AprSun1+4,""),IF(AND(YEAR(AprSun1+11)=CalendarYear,MONTH(AprSun1+11)=4),AprSun1+11,""))</f>
        <v>41010</v>
      </c>
      <c r="AH27" s="3">
        <f>IF(DAY(AprSun1)=1,IF(AND(YEAR(AprSun1+5)=CalendarYear,MONTH(AprSun1+5)=4),AprSun1+5,""),IF(AND(YEAR(AprSun1+12)=CalendarYear,MONTH(AprSun1+12)=4),AprSun1+12,""))</f>
        <v>41011</v>
      </c>
      <c r="AI27" s="3">
        <f>IF(DAY(AprSun1)=1,IF(AND(YEAR(AprSun1+6)=CalendarYear,MONTH(AprSun1+6)=4),AprSun1+6,""),IF(AND(YEAR(AprSun1+13)=CalendarYear,MONTH(AprSun1+13)=4),AprSun1+13,""))</f>
        <v>41012</v>
      </c>
      <c r="AJ27" s="3">
        <f>IF(DAY(AprSun1)=1,IF(AND(YEAR(AprSun1+7)=CalendarYear,MONTH(AprSun1+7)=4),AprSun1+7,""),IF(AND(YEAR(AprSun1+14)=CalendarYear,MONTH(AprSun1+14)=4),AprSun1+14,""))</f>
        <v>41013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40923</v>
      </c>
      <c r="D28" s="3">
        <f>IF(DAY(JanSun1)=1,IF(AND(YEAR(JanSun1+9)=CalendarYear,MONTH(JanSun1+9)=1),JanSun1+9,""),IF(AND(YEAR(JanSun1+16)=CalendarYear,MONTH(JanSun1+16)=1),JanSun1+16,""))</f>
        <v>40924</v>
      </c>
      <c r="E28" s="3">
        <f>IF(DAY(JanSun1)=1,IF(AND(YEAR(JanSun1+10)=CalendarYear,MONTH(JanSun1+10)=1),JanSun1+10,""),IF(AND(YEAR(JanSun1+17)=CalendarYear,MONTH(JanSun1+17)=1),JanSun1+17,""))</f>
        <v>40925</v>
      </c>
      <c r="F28" s="3">
        <f>IF(DAY(JanSun1)=1,IF(AND(YEAR(JanSun1+11)=CalendarYear,MONTH(JanSun1+11)=1),JanSun1+11,""),IF(AND(YEAR(JanSun1+18)=CalendarYear,MONTH(JanSun1+18)=1),JanSun1+18,""))</f>
        <v>40926</v>
      </c>
      <c r="G28" s="3">
        <f>IF(DAY(JanSun1)=1,IF(AND(YEAR(JanSun1+12)=CalendarYear,MONTH(JanSun1+12)=1),JanSun1+12,""),IF(AND(YEAR(JanSun1+19)=CalendarYear,MONTH(JanSun1+19)=1),JanSun1+19,""))</f>
        <v>40927</v>
      </c>
      <c r="H28" s="3">
        <f>IF(DAY(JanSun1)=1,IF(AND(YEAR(JanSun1+13)=CalendarYear,MONTH(JanSun1+13)=1),JanSun1+13,""),IF(AND(YEAR(JanSun1+20)=CalendarYear,MONTH(JanSun1+20)=1),JanSun1+20,""))</f>
        <v>40928</v>
      </c>
      <c r="I28" s="3">
        <f>IF(DAY(JanSun1)=1,IF(AND(YEAR(JanSun1+14)=CalendarYear,MONTH(JanSun1+14)=1),JanSun1+14,""),IF(AND(YEAR(JanSun1+21)=CalendarYear,MONTH(JanSun1+21)=1),JanSun1+21,""))</f>
        <v>40929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40951</v>
      </c>
      <c r="M28" s="3">
        <f>IF(DAY(FebSun1)=1,IF(AND(YEAR(FebSun1+9)=CalendarYear,MONTH(FebSun1+9)=2),FebSun1+9,""),IF(AND(YEAR(FebSun1+16)=CalendarYear,MONTH(FebSun1+16)=2),FebSun1+16,""))</f>
        <v>40952</v>
      </c>
      <c r="N28" s="3">
        <f>IF(DAY(FebSun1)=1,IF(AND(YEAR(FebSun1+10)=CalendarYear,MONTH(FebSun1+10)=2),FebSun1+10,""),IF(AND(YEAR(FebSun1+17)=CalendarYear,MONTH(FebSun1+17)=2),FebSun1+17,""))</f>
        <v>40953</v>
      </c>
      <c r="O28" s="3">
        <f>IF(DAY(FebSun1)=1,IF(AND(YEAR(FebSun1+11)=CalendarYear,MONTH(FebSun1+11)=2),FebSun1+11,""),IF(AND(YEAR(FebSun1+18)=CalendarYear,MONTH(FebSun1+18)=2),FebSun1+18,""))</f>
        <v>40954</v>
      </c>
      <c r="P28" s="3">
        <f>IF(DAY(FebSun1)=1,IF(AND(YEAR(FebSun1+12)=CalendarYear,MONTH(FebSun1+12)=2),FebSun1+12,""),IF(AND(YEAR(FebSun1+19)=CalendarYear,MONTH(FebSun1+19)=2),FebSun1+19,""))</f>
        <v>40955</v>
      </c>
      <c r="Q28" s="3">
        <f>IF(DAY(FebSun1)=1,IF(AND(YEAR(FebSun1+13)=CalendarYear,MONTH(FebSun1+13)=2),FebSun1+13,""),IF(AND(YEAR(FebSun1+20)=CalendarYear,MONTH(FebSun1+20)=2),FebSun1+20,""))</f>
        <v>40956</v>
      </c>
      <c r="R28" s="3">
        <f>IF(DAY(FebSun1)=1,IF(AND(YEAR(FebSun1+14)=CalendarYear,MONTH(FebSun1+14)=2),FebSun1+14,""),IF(AND(YEAR(FebSun1+21)=CalendarYear,MONTH(FebSun1+21)=2),FebSun1+21,""))</f>
        <v>40957</v>
      </c>
      <c r="S28" s="15"/>
      <c r="U28" s="3">
        <f>IF(DAY(MarSun1)=1,IF(AND(YEAR(MarSun1+8)=CalendarYear,MONTH(MarSun1+8)=3),MarSun1+8,""),IF(AND(YEAR(MarSun1+15)=CalendarYear,MONTH(MarSun1+15)=3),MarSun1+15,""))</f>
        <v>40979</v>
      </c>
      <c r="V28" s="3">
        <f>IF(DAY(MarSun1)=1,IF(AND(YEAR(MarSun1+9)=CalendarYear,MONTH(MarSun1+9)=3),MarSun1+9,""),IF(AND(YEAR(MarSun1+16)=CalendarYear,MONTH(MarSun1+16)=3),MarSun1+16,""))</f>
        <v>40980</v>
      </c>
      <c r="W28" s="3">
        <f>IF(DAY(MarSun1)=1,IF(AND(YEAR(MarSun1+10)=CalendarYear,MONTH(MarSun1+10)=3),MarSun1+10,""),IF(AND(YEAR(MarSun1+17)=CalendarYear,MONTH(MarSun1+17)=3),MarSun1+17,""))</f>
        <v>40981</v>
      </c>
      <c r="X28" s="3">
        <f>IF(DAY(MarSun1)=1,IF(AND(YEAR(MarSun1+11)=CalendarYear,MONTH(MarSun1+11)=3),MarSun1+11,""),IF(AND(YEAR(MarSun1+18)=CalendarYear,MONTH(MarSun1+18)=3),MarSun1+18,""))</f>
        <v>40982</v>
      </c>
      <c r="Y28" s="3">
        <f>IF(DAY(MarSun1)=1,IF(AND(YEAR(MarSun1+12)=CalendarYear,MONTH(MarSun1+12)=3),MarSun1+12,""),IF(AND(YEAR(MarSun1+19)=CalendarYear,MONTH(MarSun1+19)=3),MarSun1+19,""))</f>
        <v>40983</v>
      </c>
      <c r="Z28" s="3">
        <f>IF(DAY(MarSun1)=1,IF(AND(YEAR(MarSun1+13)=CalendarYear,MONTH(MarSun1+13)=3),MarSun1+13,""),IF(AND(YEAR(MarSun1+20)=CalendarYear,MONTH(MarSun1+20)=3),MarSun1+20,""))</f>
        <v>40984</v>
      </c>
      <c r="AA28" s="3">
        <f>IF(DAY(MarSun1)=1,IF(AND(YEAR(MarSun1+14)=CalendarYear,MONTH(MarSun1+14)=3),MarSun1+14,""),IF(AND(YEAR(MarSun1+21)=CalendarYear,MONTH(MarSun1+21)=3),MarSun1+21,""))</f>
        <v>40985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41014</v>
      </c>
      <c r="AE28" s="3">
        <f>IF(DAY(AprSun1)=1,IF(AND(YEAR(AprSun1+9)=CalendarYear,MONTH(AprSun1+9)=4),AprSun1+9,""),IF(AND(YEAR(AprSun1+16)=CalendarYear,MONTH(AprSun1+16)=4),AprSun1+16,""))</f>
        <v>41015</v>
      </c>
      <c r="AF28" s="3">
        <f>IF(DAY(AprSun1)=1,IF(AND(YEAR(AprSun1+10)=CalendarYear,MONTH(AprSun1+10)=4),AprSun1+10,""),IF(AND(YEAR(AprSun1+17)=CalendarYear,MONTH(AprSun1+17)=4),AprSun1+17,""))</f>
        <v>41016</v>
      </c>
      <c r="AG28" s="3">
        <f>IF(DAY(AprSun1)=1,IF(AND(YEAR(AprSun1+11)=CalendarYear,MONTH(AprSun1+11)=4),AprSun1+11,""),IF(AND(YEAR(AprSun1+18)=CalendarYear,MONTH(AprSun1+18)=4),AprSun1+18,""))</f>
        <v>41017</v>
      </c>
      <c r="AH28" s="3">
        <f>IF(DAY(AprSun1)=1,IF(AND(YEAR(AprSun1+12)=CalendarYear,MONTH(AprSun1+12)=4),AprSun1+12,""),IF(AND(YEAR(AprSun1+19)=CalendarYear,MONTH(AprSun1+19)=4),AprSun1+19,""))</f>
        <v>41018</v>
      </c>
      <c r="AI28" s="3">
        <f>IF(DAY(AprSun1)=1,IF(AND(YEAR(AprSun1+13)=CalendarYear,MONTH(AprSun1+13)=4),AprSun1+13,""),IF(AND(YEAR(AprSun1+20)=CalendarYear,MONTH(AprSun1+20)=4),AprSun1+20,""))</f>
        <v>41019</v>
      </c>
      <c r="AJ28" s="3">
        <f>IF(DAY(AprSun1)=1,IF(AND(YEAR(AprSun1+14)=CalendarYear,MONTH(AprSun1+14)=4),AprSun1+14,""),IF(AND(YEAR(AprSun1+21)=CalendarYear,MONTH(AprSun1+21)=4),AprSun1+21,""))</f>
        <v>41020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40930</v>
      </c>
      <c r="D29" s="3">
        <f>IF(DAY(JanSun1)=1,IF(AND(YEAR(JanSun1+16)=CalendarYear,MONTH(JanSun1+16)=1),JanSun1+16,""),IF(AND(YEAR(JanSun1+23)=CalendarYear,MONTH(JanSun1+23)=1),JanSun1+23,""))</f>
        <v>40931</v>
      </c>
      <c r="E29" s="3">
        <f>IF(DAY(JanSun1)=1,IF(AND(YEAR(JanSun1+17)=CalendarYear,MONTH(JanSun1+17)=1),JanSun1+17,""),IF(AND(YEAR(JanSun1+24)=CalendarYear,MONTH(JanSun1+24)=1),JanSun1+24,""))</f>
        <v>40932</v>
      </c>
      <c r="F29" s="3">
        <f>IF(DAY(JanSun1)=1,IF(AND(YEAR(JanSun1+18)=CalendarYear,MONTH(JanSun1+18)=1),JanSun1+18,""),IF(AND(YEAR(JanSun1+25)=CalendarYear,MONTH(JanSun1+25)=1),JanSun1+25,""))</f>
        <v>40933</v>
      </c>
      <c r="G29" s="3">
        <f>IF(DAY(JanSun1)=1,IF(AND(YEAR(JanSun1+19)=CalendarYear,MONTH(JanSun1+19)=1),JanSun1+19,""),IF(AND(YEAR(JanSun1+26)=CalendarYear,MONTH(JanSun1+26)=1),JanSun1+26,""))</f>
        <v>40934</v>
      </c>
      <c r="H29" s="3">
        <f>IF(DAY(JanSun1)=1,IF(AND(YEAR(JanSun1+20)=CalendarYear,MONTH(JanSun1+20)=1),JanSun1+20,""),IF(AND(YEAR(JanSun1+27)=CalendarYear,MONTH(JanSun1+27)=1),JanSun1+27,""))</f>
        <v>40935</v>
      </c>
      <c r="I29" s="3">
        <f>IF(DAY(JanSun1)=1,IF(AND(YEAR(JanSun1+21)=CalendarYear,MONTH(JanSun1+21)=1),JanSun1+21,""),IF(AND(YEAR(JanSun1+28)=CalendarYear,MONTH(JanSun1+28)=1),JanSun1+28,""))</f>
        <v>40936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40958</v>
      </c>
      <c r="M29" s="3">
        <f>IF(DAY(FebSun1)=1,IF(AND(YEAR(FebSun1+16)=CalendarYear,MONTH(FebSun1+16)=2),FebSun1+16,""),IF(AND(YEAR(FebSun1+23)=CalendarYear,MONTH(FebSun1+23)=2),FebSun1+23,""))</f>
        <v>40959</v>
      </c>
      <c r="N29" s="3">
        <f>IF(DAY(FebSun1)=1,IF(AND(YEAR(FebSun1+17)=CalendarYear,MONTH(FebSun1+17)=2),FebSun1+17,""),IF(AND(YEAR(FebSun1+24)=CalendarYear,MONTH(FebSun1+24)=2),FebSun1+24,""))</f>
        <v>40960</v>
      </c>
      <c r="O29" s="3">
        <f>IF(DAY(FebSun1)=1,IF(AND(YEAR(FebSun1+18)=CalendarYear,MONTH(FebSun1+18)=2),FebSun1+18,""),IF(AND(YEAR(FebSun1+25)=CalendarYear,MONTH(FebSun1+25)=2),FebSun1+25,""))</f>
        <v>40961</v>
      </c>
      <c r="P29" s="3">
        <f>IF(DAY(FebSun1)=1,IF(AND(YEAR(FebSun1+19)=CalendarYear,MONTH(FebSun1+19)=2),FebSun1+19,""),IF(AND(YEAR(FebSun1+26)=CalendarYear,MONTH(FebSun1+26)=2),FebSun1+26,""))</f>
        <v>40962</v>
      </c>
      <c r="Q29" s="3">
        <f>IF(DAY(FebSun1)=1,IF(AND(YEAR(FebSun1+20)=CalendarYear,MONTH(FebSun1+20)=2),FebSun1+20,""),IF(AND(YEAR(FebSun1+27)=CalendarYear,MONTH(FebSun1+27)=2),FebSun1+27,""))</f>
        <v>40963</v>
      </c>
      <c r="R29" s="3">
        <f>IF(DAY(FebSun1)=1,IF(AND(YEAR(FebSun1+21)=CalendarYear,MONTH(FebSun1+21)=2),FebSun1+21,""),IF(AND(YEAR(FebSun1+28)=CalendarYear,MONTH(FebSun1+28)=2),FebSun1+28,""))</f>
        <v>40964</v>
      </c>
      <c r="S29" s="15"/>
      <c r="U29" s="3">
        <f>IF(DAY(MarSun1)=1,IF(AND(YEAR(MarSun1+15)=CalendarYear,MONTH(MarSun1+15)=3),MarSun1+15,""),IF(AND(YEAR(MarSun1+22)=CalendarYear,MONTH(MarSun1+22)=3),MarSun1+22,""))</f>
        <v>40986</v>
      </c>
      <c r="V29" s="3">
        <f>IF(DAY(MarSun1)=1,IF(AND(YEAR(MarSun1+16)=CalendarYear,MONTH(MarSun1+16)=3),MarSun1+16,""),IF(AND(YEAR(MarSun1+23)=CalendarYear,MONTH(MarSun1+23)=3),MarSun1+23,""))</f>
        <v>40987</v>
      </c>
      <c r="W29" s="3">
        <f>IF(DAY(MarSun1)=1,IF(AND(YEAR(MarSun1+17)=CalendarYear,MONTH(MarSun1+17)=3),MarSun1+17,""),IF(AND(YEAR(MarSun1+24)=CalendarYear,MONTH(MarSun1+24)=3),MarSun1+24,""))</f>
        <v>40988</v>
      </c>
      <c r="X29" s="3">
        <f>IF(DAY(MarSun1)=1,IF(AND(YEAR(MarSun1+18)=CalendarYear,MONTH(MarSun1+18)=3),MarSun1+18,""),IF(AND(YEAR(MarSun1+25)=CalendarYear,MONTH(MarSun1+25)=3),MarSun1+25,""))</f>
        <v>40989</v>
      </c>
      <c r="Y29" s="3">
        <f>IF(DAY(MarSun1)=1,IF(AND(YEAR(MarSun1+19)=CalendarYear,MONTH(MarSun1+19)=3),MarSun1+19,""),IF(AND(YEAR(MarSun1+26)=CalendarYear,MONTH(MarSun1+26)=3),MarSun1+26,""))</f>
        <v>40990</v>
      </c>
      <c r="Z29" s="3">
        <f>IF(DAY(MarSun1)=1,IF(AND(YEAR(MarSun1+20)=CalendarYear,MONTH(MarSun1+20)=3),MarSun1+20,""),IF(AND(YEAR(MarSun1+27)=CalendarYear,MONTH(MarSun1+27)=3),MarSun1+27,""))</f>
        <v>40991</v>
      </c>
      <c r="AA29" s="3">
        <f>IF(DAY(MarSun1)=1,IF(AND(YEAR(MarSun1+21)=CalendarYear,MONTH(MarSun1+21)=3),MarSun1+21,""),IF(AND(YEAR(MarSun1+28)=CalendarYear,MONTH(MarSun1+28)=3),MarSun1+28,""))</f>
        <v>40992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41021</v>
      </c>
      <c r="AE29" s="3">
        <f>IF(DAY(AprSun1)=1,IF(AND(YEAR(AprSun1+16)=CalendarYear,MONTH(AprSun1+16)=4),AprSun1+16,""),IF(AND(YEAR(AprSun1+23)=CalendarYear,MONTH(AprSun1+23)=4),AprSun1+23,""))</f>
        <v>41022</v>
      </c>
      <c r="AF29" s="3">
        <f>IF(DAY(AprSun1)=1,IF(AND(YEAR(AprSun1+17)=CalendarYear,MONTH(AprSun1+17)=4),AprSun1+17,""),IF(AND(YEAR(AprSun1+24)=CalendarYear,MONTH(AprSun1+24)=4),AprSun1+24,""))</f>
        <v>41023</v>
      </c>
      <c r="AG29" s="3">
        <f>IF(DAY(AprSun1)=1,IF(AND(YEAR(AprSun1+18)=CalendarYear,MONTH(AprSun1+18)=4),AprSun1+18,""),IF(AND(YEAR(AprSun1+25)=CalendarYear,MONTH(AprSun1+25)=4),AprSun1+25,""))</f>
        <v>41024</v>
      </c>
      <c r="AH29" s="3">
        <f>IF(DAY(AprSun1)=1,IF(AND(YEAR(AprSun1+19)=CalendarYear,MONTH(AprSun1+19)=4),AprSun1+19,""),IF(AND(YEAR(AprSun1+26)=CalendarYear,MONTH(AprSun1+26)=4),AprSun1+26,""))</f>
        <v>41025</v>
      </c>
      <c r="AI29" s="3">
        <f>IF(DAY(AprSun1)=1,IF(AND(YEAR(AprSun1+20)=CalendarYear,MONTH(AprSun1+20)=4),AprSun1+20,""),IF(AND(YEAR(AprSun1+27)=CalendarYear,MONTH(AprSun1+27)=4),AprSun1+27,""))</f>
        <v>41026</v>
      </c>
      <c r="AJ29" s="3">
        <f>IF(DAY(AprSun1)=1,IF(AND(YEAR(AprSun1+21)=CalendarYear,MONTH(AprSun1+21)=4),AprSun1+21,""),IF(AND(YEAR(AprSun1+28)=CalendarYear,MONTH(AprSun1+28)=4),AprSun1+28,""))</f>
        <v>41027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40937</v>
      </c>
      <c r="D30" s="3">
        <f>IF(DAY(JanSun1)=1,IF(AND(YEAR(JanSun1+23)=CalendarYear,MONTH(JanSun1+23)=1),JanSun1+23,""),IF(AND(YEAR(JanSun1+30)=CalendarYear,MONTH(JanSun1+30)=1),JanSun1+30,""))</f>
        <v>40938</v>
      </c>
      <c r="E30" s="3">
        <f>IF(DAY(JanSun1)=1,IF(AND(YEAR(JanSun1+24)=CalendarYear,MONTH(JanSun1+24)=1),JanSun1+24,""),IF(AND(YEAR(JanSun1+31)=CalendarYear,MONTH(JanSun1+31)=1),JanSun1+31,""))</f>
        <v>40939</v>
      </c>
      <c r="F30" s="3" t="str">
        <f>IF(DAY(JanSun1)=1,IF(AND(YEAR(JanSun1+25)=CalendarYear,MONTH(JanSun1+25)=1),JanSun1+25,""),IF(AND(YEAR(JanSun1+32)=CalendarYear,MONTH(JanSun1+32)=1),JanSun1+32,""))</f>
        <v/>
      </c>
      <c r="G30" s="3" t="str">
        <f>IF(DAY(JanSun1)=1,IF(AND(YEAR(JanSun1+26)=CalendarYear,MONTH(JanSun1+26)=1),JanSun1+26,""),IF(AND(YEAR(JanSun1+33)=CalendarYear,MONTH(JanSun1+33)=1),JanSun1+33,""))</f>
        <v/>
      </c>
      <c r="H30" s="3" t="str">
        <f>IF(DAY(JanSun1)=1,IF(AND(YEAR(JanSun1+27)=CalendarYear,MONTH(JanSun1+27)=1),JanSun1+27,""),IF(AND(YEAR(JanSun1+34)=CalendarYear,MONTH(JanSun1+34)=1),JanSun1+34,""))</f>
        <v/>
      </c>
      <c r="I30" s="3" t="str">
        <f>IF(DAY(JanSun1)=1,IF(AND(YEAR(JanSun1+28)=CalendarYear,MONTH(JanSun1+28)=1),JanSun1+28,""),IF(AND(YEAR(JanSun1+35)=CalendarYear,MONTH(JanSun1+35)=1),JanSun1+35,""))</f>
        <v/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40965</v>
      </c>
      <c r="M30" s="3">
        <f>IF(DAY(FebSun1)=1,IF(AND(YEAR(FebSun1+23)=CalendarYear,MONTH(FebSun1+23)=2),FebSun1+23,""),IF(AND(YEAR(FebSun1+30)=CalendarYear,MONTH(FebSun1+30)=2),FebSun1+30,""))</f>
        <v>40966</v>
      </c>
      <c r="N30" s="3">
        <f>IF(DAY(FebSun1)=1,IF(AND(YEAR(FebSun1+24)=CalendarYear,MONTH(FebSun1+24)=2),FebSun1+24,""),IF(AND(YEAR(FebSun1+31)=CalendarYear,MONTH(FebSun1+31)=2),FebSun1+31,""))</f>
        <v>40967</v>
      </c>
      <c r="O30" s="3">
        <f>IF(DAY(FebSun1)=1,IF(AND(YEAR(FebSun1+25)=CalendarYear,MONTH(FebSun1+25)=2),FebSun1+25,""),IF(AND(YEAR(FebSun1+32)=CalendarYear,MONTH(FebSun1+32)=2),FebSun1+32,""))</f>
        <v>40968</v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40993</v>
      </c>
      <c r="V30" s="3">
        <f>IF(DAY(MarSun1)=1,IF(AND(YEAR(MarSun1+23)=CalendarYear,MONTH(MarSun1+23)=3),MarSun1+23,""),IF(AND(YEAR(MarSun1+30)=CalendarYear,MONTH(MarSun1+30)=3),MarSun1+30,""))</f>
        <v>40994</v>
      </c>
      <c r="W30" s="3">
        <f>IF(DAY(MarSun1)=1,IF(AND(YEAR(MarSun1+24)=CalendarYear,MONTH(MarSun1+24)=3),MarSun1+24,""),IF(AND(YEAR(MarSun1+31)=CalendarYear,MONTH(MarSun1+31)=3),MarSun1+31,""))</f>
        <v>40995</v>
      </c>
      <c r="X30" s="3">
        <f>IF(DAY(MarSun1)=1,IF(AND(YEAR(MarSun1+25)=CalendarYear,MONTH(MarSun1+25)=3),MarSun1+25,""),IF(AND(YEAR(MarSun1+32)=CalendarYear,MONTH(MarSun1+32)=3),MarSun1+32,""))</f>
        <v>40996</v>
      </c>
      <c r="Y30" s="3">
        <f>IF(DAY(MarSun1)=1,IF(AND(YEAR(MarSun1+26)=CalendarYear,MONTH(MarSun1+26)=3),MarSun1+26,""),IF(AND(YEAR(MarSun1+33)=CalendarYear,MONTH(MarSun1+33)=3),MarSun1+33,""))</f>
        <v>40997</v>
      </c>
      <c r="Z30" s="3">
        <f>IF(DAY(MarSun1)=1,IF(AND(YEAR(MarSun1+27)=CalendarYear,MONTH(MarSun1+27)=3),MarSun1+27,""),IF(AND(YEAR(MarSun1+34)=CalendarYear,MONTH(MarSun1+34)=3),MarSun1+34,""))</f>
        <v>40998</v>
      </c>
      <c r="AA30" s="3">
        <f>IF(DAY(MarSun1)=1,IF(AND(YEAR(MarSun1+28)=CalendarYear,MONTH(MarSun1+28)=3),MarSun1+28,""),IF(AND(YEAR(MarSun1+35)=CalendarYear,MONTH(MarSun1+35)=3),MarSun1+35,""))</f>
        <v>40999</v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41028</v>
      </c>
      <c r="AE30" s="3">
        <f>IF(DAY(AprSun1)=1,IF(AND(YEAR(AprSun1+23)=CalendarYear,MONTH(AprSun1+23)=4),AprSun1+23,""),IF(AND(YEAR(AprSun1+30)=CalendarYear,MONTH(AprSun1+30)=4),AprSun1+30,""))</f>
        <v>41029</v>
      </c>
      <c r="AF30" s="3" t="str">
        <f>IF(DAY(AprSun1)=1,IF(AND(YEAR(AprSun1+24)=CalendarYear,MONTH(AprSun1+24)=4),AprSun1+24,""),IF(AND(YEAR(AprSun1+31)=CalendarYear,MONTH(AprSun1+31)=4),AprSun1+31,""))</f>
        <v/>
      </c>
      <c r="AG30" s="3" t="str">
        <f>IF(DAY(AprSun1)=1,IF(AND(YEAR(AprSun1+25)=CalendarYear,MONTH(AprSun1+25)=4),AprSun1+25,""),IF(AND(YEAR(AprSun1+32)=CalendarYear,MONTH(AprSun1+32)=4),AprSun1+32,""))</f>
        <v/>
      </c>
      <c r="AH30" s="3" t="str">
        <f>IF(DAY(AprSun1)=1,IF(AND(YEAR(AprSun1+26)=CalendarYear,MONTH(AprSun1+26)=4),AprSun1+26,""),IF(AND(YEAR(AprSun1+33)=CalendarYear,MONTH(AprSun1+33)=4),AprSun1+33,""))</f>
        <v/>
      </c>
      <c r="AI30" s="3" t="str">
        <f>IF(DAY(AprSun1)=1,IF(AND(YEAR(AprSun1+27)=CalendarYear,MONTH(AprSun1+27)=4),AprSun1+27,""),IF(AND(YEAR(AprSun1+34)=CalendarYear,MONTH(AprSun1+34)=4),AprSun1+34,""))</f>
        <v/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 t="str">
        <f>IF(DAY(JanSun1)=1,IF(AND(YEAR(JanSun1+29)=CalendarYear,MONTH(JanSun1+29)=1),JanSun1+29,""),IF(AND(YEAR(JanSun1+36)=CalendarYear,MONTH(JanSun1+36)=1),JanSun1+36,""))</f>
        <v/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41030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41061</v>
      </c>
      <c r="M33" s="39"/>
      <c r="N33" s="39"/>
      <c r="O33" s="39"/>
      <c r="P33" s="39"/>
      <c r="Q33" s="39"/>
      <c r="R33" s="39"/>
      <c r="S33" s="13"/>
      <c r="U33" s="39">
        <f>DATE(CalendarYear,7,1)</f>
        <v>41091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41122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3</v>
      </c>
      <c r="D34" s="12" t="s">
        <v>4</v>
      </c>
      <c r="E34" s="12" t="s">
        <v>5</v>
      </c>
      <c r="F34" s="12" t="s">
        <v>6</v>
      </c>
      <c r="G34" s="12" t="s">
        <v>5</v>
      </c>
      <c r="H34" s="12" t="s">
        <v>7</v>
      </c>
      <c r="I34" s="12" t="s">
        <v>3</v>
      </c>
      <c r="J34" s="14"/>
      <c r="K34" s="4"/>
      <c r="L34" s="12" t="s">
        <v>3</v>
      </c>
      <c r="M34" s="12" t="s">
        <v>4</v>
      </c>
      <c r="N34" s="12" t="s">
        <v>5</v>
      </c>
      <c r="O34" s="12" t="s">
        <v>6</v>
      </c>
      <c r="P34" s="12" t="s">
        <v>5</v>
      </c>
      <c r="Q34" s="12" t="s">
        <v>7</v>
      </c>
      <c r="R34" s="12" t="s">
        <v>3</v>
      </c>
      <c r="S34" s="14"/>
      <c r="U34" s="12" t="s">
        <v>3</v>
      </c>
      <c r="V34" s="12" t="s">
        <v>4</v>
      </c>
      <c r="W34" s="12" t="s">
        <v>5</v>
      </c>
      <c r="X34" s="12" t="s">
        <v>6</v>
      </c>
      <c r="Y34" s="12" t="s">
        <v>5</v>
      </c>
      <c r="Z34" s="12" t="s">
        <v>7</v>
      </c>
      <c r="AA34" s="12" t="s">
        <v>3</v>
      </c>
      <c r="AB34" s="14"/>
      <c r="AC34" s="3"/>
      <c r="AD34" s="12" t="s">
        <v>3</v>
      </c>
      <c r="AE34" s="12" t="s">
        <v>4</v>
      </c>
      <c r="AF34" s="12" t="s">
        <v>5</v>
      </c>
      <c r="AG34" s="12" t="s">
        <v>6</v>
      </c>
      <c r="AH34" s="12" t="s">
        <v>5</v>
      </c>
      <c r="AI34" s="12" t="s">
        <v>7</v>
      </c>
      <c r="AJ34" s="12" t="s">
        <v>3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>
        <f>IF(DAY(MaySun1)=1,"",IF(AND(YEAR(MaySun1+3)=CalendarYear,MONTH(MaySun1+3)=5),MaySun1+3,""))</f>
        <v>41030</v>
      </c>
      <c r="F35" s="3">
        <f>IF(DAY(MaySun1)=1,"",IF(AND(YEAR(MaySun1+4)=CalendarYear,MONTH(MaySun1+4)=5),MaySun1+4,""))</f>
        <v>41031</v>
      </c>
      <c r="G35" s="3">
        <f>IF(DAY(MaySun1)=1,"",IF(AND(YEAR(MaySun1+5)=CalendarYear,MONTH(MaySun1+5)=5),MaySun1+5,""))</f>
        <v>41032</v>
      </c>
      <c r="H35" s="3">
        <f>IF(DAY(MaySun1)=1,"",IF(AND(YEAR(MaySun1+6)=CalendarYear,MONTH(MaySun1+6)=5),MaySun1+6,""))</f>
        <v>41033</v>
      </c>
      <c r="I35" s="3">
        <f>IF(DAY(MaySun1)=1,IF(AND(YEAR(MaySun1)=CalendarYear,MONTH(MaySun1)=5),MaySun1,""),IF(AND(YEAR(MaySun1+7)=CalendarYear,MONTH(MaySun1+7)=5),MaySun1+7,""))</f>
        <v>41034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 t="str">
        <f>IF(DAY(JunSun1)=1,"",IF(AND(YEAR(JunSun1+3)=CalendarYear,MONTH(JunSun1+3)=6),JunSun1+3,""))</f>
        <v/>
      </c>
      <c r="O35" s="3" t="str">
        <f>IF(DAY(JunSun1)=1,"",IF(AND(YEAR(JunSun1+4)=CalendarYear,MONTH(JunSun1+4)=6),JunSun1+4,""))</f>
        <v/>
      </c>
      <c r="P35" s="3" t="str">
        <f>IF(DAY(JunSun1)=1,"",IF(AND(YEAR(JunSun1+5)=CalendarYear,MONTH(JunSun1+5)=6),JunSun1+5,""))</f>
        <v/>
      </c>
      <c r="Q35" s="3">
        <f>IF(DAY(JunSun1)=1,"",IF(AND(YEAR(JunSun1+6)=CalendarYear,MONTH(JunSun1+6)=6),JunSun1+6,""))</f>
        <v>41061</v>
      </c>
      <c r="R35" s="3">
        <f>IF(DAY(JunSun1)=1,IF(AND(YEAR(JunSun1)=CalendarYear,MONTH(JunSun1)=6),JunSun1,""),IF(AND(YEAR(JunSun1+7)=CalendarYear,MONTH(JunSun1+7)=6),JunSun1+7,""))</f>
        <v>41062</v>
      </c>
      <c r="S35" s="15"/>
      <c r="U35" s="3">
        <f>IF(DAY(JulSun1)=1,"",IF(AND(YEAR(JulSun1+1)=CalendarYear,MONTH(JulSun1+1)=7),JulSun1+1,""))</f>
        <v>41091</v>
      </c>
      <c r="V35" s="3">
        <f>IF(DAY(JulSun1)=1,"",IF(AND(YEAR(JulSun1+2)=CalendarYear,MONTH(JulSun1+2)=7),JulSun1+2,""))</f>
        <v>41092</v>
      </c>
      <c r="W35" s="3">
        <f>IF(DAY(JulSun1)=1,"",IF(AND(YEAR(JulSun1+3)=CalendarYear,MONTH(JulSun1+3)=7),JulSun1+3,""))</f>
        <v>41093</v>
      </c>
      <c r="X35" s="3">
        <f>IF(DAY(JulSun1)=1,"",IF(AND(YEAR(JulSun1+4)=CalendarYear,MONTH(JulSun1+4)=7),JulSun1+4,""))</f>
        <v>41094</v>
      </c>
      <c r="Y35" s="3">
        <f>IF(DAY(JulSun1)=1,"",IF(AND(YEAR(JulSun1+5)=CalendarYear,MONTH(JulSun1+5)=7),JulSun1+5,""))</f>
        <v>41095</v>
      </c>
      <c r="Z35" s="3">
        <f>IF(DAY(JulSun1)=1,"",IF(AND(YEAR(JulSun1+6)=CalendarYear,MONTH(JulSun1+6)=7),JulSun1+6,""))</f>
        <v>41096</v>
      </c>
      <c r="AA35" s="3">
        <f>IF(DAY(JulSun1)=1,IF(AND(YEAR(JulSun1)=CalendarYear,MONTH(JulSun1)=7),JulSun1,""),IF(AND(YEAR(JulSun1+7)=CalendarYear,MONTH(JulSun1+7)=7),JulSun1+7,""))</f>
        <v>41097</v>
      </c>
      <c r="AB35" s="15"/>
      <c r="AC35" s="6"/>
      <c r="AD35" s="3" t="str">
        <f>IF(DAY(AugSun1)=1,"",IF(AND(YEAR(AugSun1+1)=CalendarYear,MONTH(AugSun1+1)=8),AugSun1+1,""))</f>
        <v/>
      </c>
      <c r="AE35" s="3" t="str">
        <f>IF(DAY(AugSun1)=1,"",IF(AND(YEAR(AugSun1+2)=CalendarYear,MONTH(AugSun1+2)=8),AugSun1+2,""))</f>
        <v/>
      </c>
      <c r="AF35" s="3" t="str">
        <f>IF(DAY(AugSun1)=1,"",IF(AND(YEAR(AugSun1+3)=CalendarYear,MONTH(AugSun1+3)=8),AugSun1+3,""))</f>
        <v/>
      </c>
      <c r="AG35" s="3">
        <f>IF(DAY(AugSun1)=1,"",IF(AND(YEAR(AugSun1+4)=CalendarYear,MONTH(AugSun1+4)=8),AugSun1+4,""))</f>
        <v>41122</v>
      </c>
      <c r="AH35" s="3">
        <f>IF(DAY(AugSun1)=1,"",IF(AND(YEAR(AugSun1+5)=CalendarYear,MONTH(AugSun1+5)=8),AugSun1+5,""))</f>
        <v>41123</v>
      </c>
      <c r="AI35" s="3">
        <f>IF(DAY(AugSun1)=1,"",IF(AND(YEAR(AugSun1+6)=CalendarYear,MONTH(AugSun1+6)=8),AugSun1+6,""))</f>
        <v>41124</v>
      </c>
      <c r="AJ35" s="3">
        <f>IF(DAY(AugSun1)=1,IF(AND(YEAR(AugSun1)=CalendarYear,MONTH(AugSun1)=8),AugSun1,""),IF(AND(YEAR(AugSun1+7)=CalendarYear,MONTH(AugSun1+7)=8),AugSun1+7,""))</f>
        <v>41125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41035</v>
      </c>
      <c r="D36" s="3">
        <f>IF(DAY(MaySun1)=1,IF(AND(YEAR(MaySun1+2)=CalendarYear,MONTH(MaySun1+2)=5),MaySun1+2,""),IF(AND(YEAR(MaySun1+9)=CalendarYear,MONTH(MaySun1+9)=5),MaySun1+9,""))</f>
        <v>41036</v>
      </c>
      <c r="E36" s="3">
        <f>IF(DAY(MaySun1)=1,IF(AND(YEAR(MaySun1+3)=CalendarYear,MONTH(MaySun1+3)=5),MaySun1+3,""),IF(AND(YEAR(MaySun1+10)=CalendarYear,MONTH(MaySun1+10)=5),MaySun1+10,""))</f>
        <v>41037</v>
      </c>
      <c r="F36" s="3">
        <f>IF(DAY(MaySun1)=1,IF(AND(YEAR(MaySun1+4)=CalendarYear,MONTH(MaySun1+4)=5),MaySun1+4,""),IF(AND(YEAR(MaySun1+11)=CalendarYear,MONTH(MaySun1+11)=5),MaySun1+11,""))</f>
        <v>41038</v>
      </c>
      <c r="G36" s="3">
        <f>IF(DAY(MaySun1)=1,IF(AND(YEAR(MaySun1+5)=CalendarYear,MONTH(MaySun1+5)=5),MaySun1+5,""),IF(AND(YEAR(MaySun1+12)=CalendarYear,MONTH(MaySun1+12)=5),MaySun1+12,""))</f>
        <v>41039</v>
      </c>
      <c r="H36" s="3">
        <f>IF(DAY(MaySun1)=1,IF(AND(YEAR(MaySun1+6)=CalendarYear,MONTH(MaySun1+6)=5),MaySun1+6,""),IF(AND(YEAR(MaySun1+13)=CalendarYear,MONTH(MaySun1+13)=5),MaySun1+13,""))</f>
        <v>41040</v>
      </c>
      <c r="I36" s="3">
        <f>IF(DAY(MaySun1)=1,IF(AND(YEAR(MaySun1+7)=CalendarYear,MONTH(MaySun1+7)=5),MaySun1+7,""),IF(AND(YEAR(MaySun1+14)=CalendarYear,MONTH(MaySun1+14)=5),MaySun1+14,""))</f>
        <v>41041</v>
      </c>
      <c r="J36" s="15"/>
      <c r="K36" s="2"/>
      <c r="L36" s="3">
        <f>IF(DAY(JunSun1)=1,IF(AND(YEAR(JunSun1+1)=CalendarYear,MONTH(JunSun1+1)=6),JunSun1+1,""),IF(AND(YEAR(JunSun1+8)=CalendarYear,MONTH(JunSun1+8)=6),JunSun1+8,""))</f>
        <v>41063</v>
      </c>
      <c r="M36" s="3">
        <f>IF(DAY(JunSun1)=1,IF(AND(YEAR(JunSun1+2)=CalendarYear,MONTH(JunSun1+2)=6),JunSun1+2,""),IF(AND(YEAR(JunSun1+9)=CalendarYear,MONTH(JunSun1+9)=6),JunSun1+9,""))</f>
        <v>41064</v>
      </c>
      <c r="N36" s="3">
        <f>IF(DAY(JunSun1)=1,IF(AND(YEAR(JunSun1+3)=CalendarYear,MONTH(JunSun1+3)=6),JunSun1+3,""),IF(AND(YEAR(JunSun1+10)=CalendarYear,MONTH(JunSun1+10)=6),JunSun1+10,""))</f>
        <v>41065</v>
      </c>
      <c r="O36" s="3">
        <f>IF(DAY(JunSun1)=1,IF(AND(YEAR(JunSun1+4)=CalendarYear,MONTH(JunSun1+4)=6),JunSun1+4,""),IF(AND(YEAR(JunSun1+11)=CalendarYear,MONTH(JunSun1+11)=6),JunSun1+11,""))</f>
        <v>41066</v>
      </c>
      <c r="P36" s="3">
        <f>IF(DAY(JunSun1)=1,IF(AND(YEAR(JunSun1+5)=CalendarYear,MONTH(JunSun1+5)=6),JunSun1+5,""),IF(AND(YEAR(JunSun1+12)=CalendarYear,MONTH(JunSun1+12)=6),JunSun1+12,""))</f>
        <v>41067</v>
      </c>
      <c r="Q36" s="3">
        <f>IF(DAY(JunSun1)=1,IF(AND(YEAR(JunSun1+6)=CalendarYear,MONTH(JunSun1+6)=6),JunSun1+6,""),IF(AND(YEAR(JunSun1+13)=CalendarYear,MONTH(JunSun1+13)=6),JunSun1+13,""))</f>
        <v>41068</v>
      </c>
      <c r="R36" s="3">
        <f>IF(DAY(JunSun1)=1,IF(AND(YEAR(JunSun1+7)=CalendarYear,MONTH(JunSun1+7)=6),JunSun1+7,""),IF(AND(YEAR(JunSun1+14)=CalendarYear,MONTH(JunSun1+14)=6),JunSun1+14,""))</f>
        <v>41069</v>
      </c>
      <c r="S36" s="15"/>
      <c r="U36" s="3">
        <f>IF(DAY(JulSun1)=1,IF(AND(YEAR(JulSun1+1)=CalendarYear,MONTH(JulSun1+1)=7),JulSun1+1,""),IF(AND(YEAR(JulSun1+8)=CalendarYear,MONTH(JulSun1+8)=7),JulSun1+8,""))</f>
        <v>41098</v>
      </c>
      <c r="V36" s="3">
        <f>IF(DAY(JulSun1)=1,IF(AND(YEAR(JulSun1+2)=CalendarYear,MONTH(JulSun1+2)=7),JulSun1+2,""),IF(AND(YEAR(JulSun1+9)=CalendarYear,MONTH(JulSun1+9)=7),JulSun1+9,""))</f>
        <v>41099</v>
      </c>
      <c r="W36" s="3">
        <f>IF(DAY(JulSun1)=1,IF(AND(YEAR(JulSun1+3)=CalendarYear,MONTH(JulSun1+3)=7),JulSun1+3,""),IF(AND(YEAR(JulSun1+10)=CalendarYear,MONTH(JulSun1+10)=7),JulSun1+10,""))</f>
        <v>41100</v>
      </c>
      <c r="X36" s="3">
        <f>IF(DAY(JulSun1)=1,IF(AND(YEAR(JulSun1+4)=CalendarYear,MONTH(JulSun1+4)=7),JulSun1+4,""),IF(AND(YEAR(JulSun1+11)=CalendarYear,MONTH(JulSun1+11)=7),JulSun1+11,""))</f>
        <v>41101</v>
      </c>
      <c r="Y36" s="3">
        <f>IF(DAY(JulSun1)=1,IF(AND(YEAR(JulSun1+5)=CalendarYear,MONTH(JulSun1+5)=7),JulSun1+5,""),IF(AND(YEAR(JulSun1+12)=CalendarYear,MONTH(JulSun1+12)=7),JulSun1+12,""))</f>
        <v>41102</v>
      </c>
      <c r="Z36" s="3">
        <f>IF(DAY(JulSun1)=1,IF(AND(YEAR(JulSun1+6)=CalendarYear,MONTH(JulSun1+6)=7),JulSun1+6,""),IF(AND(YEAR(JulSun1+13)=CalendarYear,MONTH(JulSun1+13)=7),JulSun1+13,""))</f>
        <v>41103</v>
      </c>
      <c r="AA36" s="3">
        <f>IF(DAY(JulSun1)=1,IF(AND(YEAR(JulSun1+7)=CalendarYear,MONTH(JulSun1+7)=7),JulSun1+7,""),IF(AND(YEAR(JulSun1+14)=CalendarYear,MONTH(JulSun1+14)=7),JulSun1+14,""))</f>
        <v>41104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41126</v>
      </c>
      <c r="AE36" s="3">
        <f>IF(DAY(AugSun1)=1,IF(AND(YEAR(AugSun1+2)=CalendarYear,MONTH(AugSun1+2)=8),AugSun1+2,""),IF(AND(YEAR(AugSun1+9)=CalendarYear,MONTH(AugSun1+9)=8),AugSun1+9,""))</f>
        <v>41127</v>
      </c>
      <c r="AF36" s="3">
        <f>IF(DAY(AugSun1)=1,IF(AND(YEAR(AugSun1+3)=CalendarYear,MONTH(AugSun1+3)=8),AugSun1+3,""),IF(AND(YEAR(AugSun1+10)=CalendarYear,MONTH(AugSun1+10)=8),AugSun1+10,""))</f>
        <v>41128</v>
      </c>
      <c r="AG36" s="3">
        <f>IF(DAY(AugSun1)=1,IF(AND(YEAR(AugSun1+4)=CalendarYear,MONTH(AugSun1+4)=8),AugSun1+4,""),IF(AND(YEAR(AugSun1+11)=CalendarYear,MONTH(AugSun1+11)=8),AugSun1+11,""))</f>
        <v>41129</v>
      </c>
      <c r="AH36" s="3">
        <f>IF(DAY(AugSun1)=1,IF(AND(YEAR(AugSun1+5)=CalendarYear,MONTH(AugSun1+5)=8),AugSun1+5,""),IF(AND(YEAR(AugSun1+12)=CalendarYear,MONTH(AugSun1+12)=8),AugSun1+12,""))</f>
        <v>41130</v>
      </c>
      <c r="AI36" s="3">
        <f>IF(DAY(AugSun1)=1,IF(AND(YEAR(AugSun1+6)=CalendarYear,MONTH(AugSun1+6)=8),AugSun1+6,""),IF(AND(YEAR(AugSun1+13)=CalendarYear,MONTH(AugSun1+13)=8),AugSun1+13,""))</f>
        <v>41131</v>
      </c>
      <c r="AJ36" s="3">
        <f>IF(DAY(AugSun1)=1,IF(AND(YEAR(AugSun1+7)=CalendarYear,MONTH(AugSun1+7)=8),AugSun1+7,""),IF(AND(YEAR(AugSun1+14)=CalendarYear,MONTH(AugSun1+14)=8),AugSun1+14,""))</f>
        <v>41132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41042</v>
      </c>
      <c r="D37" s="3">
        <f>IF(DAY(MaySun1)=1,IF(AND(YEAR(MaySun1+9)=CalendarYear,MONTH(MaySun1+9)=5),MaySun1+9,""),IF(AND(YEAR(MaySun1+16)=CalendarYear,MONTH(MaySun1+16)=5),MaySun1+16,""))</f>
        <v>41043</v>
      </c>
      <c r="E37" s="3">
        <f>IF(DAY(MaySun1)=1,IF(AND(YEAR(MaySun1+10)=CalendarYear,MONTH(MaySun1+10)=5),MaySun1+10,""),IF(AND(YEAR(MaySun1+17)=CalendarYear,MONTH(MaySun1+17)=5),MaySun1+17,""))</f>
        <v>41044</v>
      </c>
      <c r="F37" s="3">
        <f>IF(DAY(MaySun1)=1,IF(AND(YEAR(MaySun1+11)=CalendarYear,MONTH(MaySun1+11)=5),MaySun1+11,""),IF(AND(YEAR(MaySun1+18)=CalendarYear,MONTH(MaySun1+18)=5),MaySun1+18,""))</f>
        <v>41045</v>
      </c>
      <c r="G37" s="3">
        <f>IF(DAY(MaySun1)=1,IF(AND(YEAR(MaySun1+12)=CalendarYear,MONTH(MaySun1+12)=5),MaySun1+12,""),IF(AND(YEAR(MaySun1+19)=CalendarYear,MONTH(MaySun1+19)=5),MaySun1+19,""))</f>
        <v>41046</v>
      </c>
      <c r="H37" s="3">
        <f>IF(DAY(MaySun1)=1,IF(AND(YEAR(MaySun1+13)=CalendarYear,MONTH(MaySun1+13)=5),MaySun1+13,""),IF(AND(YEAR(MaySun1+20)=CalendarYear,MONTH(MaySun1+20)=5),MaySun1+20,""))</f>
        <v>41047</v>
      </c>
      <c r="I37" s="3">
        <f>IF(DAY(MaySun1)=1,IF(AND(YEAR(MaySun1+14)=CalendarYear,MONTH(MaySun1+14)=5),MaySun1+14,""),IF(AND(YEAR(MaySun1+21)=CalendarYear,MONTH(MaySun1+21)=5),MaySun1+21,""))</f>
        <v>41048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41070</v>
      </c>
      <c r="M37" s="3">
        <f>IF(DAY(JunSun1)=1,IF(AND(YEAR(JunSun1+9)=CalendarYear,MONTH(JunSun1+9)=6),JunSun1+9,""),IF(AND(YEAR(JunSun1+16)=CalendarYear,MONTH(JunSun1+16)=6),JunSun1+16,""))</f>
        <v>41071</v>
      </c>
      <c r="N37" s="3">
        <f>IF(DAY(JunSun1)=1,IF(AND(YEAR(JunSun1+10)=CalendarYear,MONTH(JunSun1+10)=6),JunSun1+10,""),IF(AND(YEAR(JunSun1+17)=CalendarYear,MONTH(JunSun1+17)=6),JunSun1+17,""))</f>
        <v>41072</v>
      </c>
      <c r="O37" s="3">
        <f>IF(DAY(JunSun1)=1,IF(AND(YEAR(JunSun1+11)=CalendarYear,MONTH(JunSun1+11)=6),JunSun1+11,""),IF(AND(YEAR(JunSun1+18)=CalendarYear,MONTH(JunSun1+18)=6),JunSun1+18,""))</f>
        <v>41073</v>
      </c>
      <c r="P37" s="3">
        <f>IF(DAY(JunSun1)=1,IF(AND(YEAR(JunSun1+12)=CalendarYear,MONTH(JunSun1+12)=6),JunSun1+12,""),IF(AND(YEAR(JunSun1+19)=CalendarYear,MONTH(JunSun1+19)=6),JunSun1+19,""))</f>
        <v>41074</v>
      </c>
      <c r="Q37" s="3">
        <f>IF(DAY(JunSun1)=1,IF(AND(YEAR(JunSun1+13)=CalendarYear,MONTH(JunSun1+13)=6),JunSun1+13,""),IF(AND(YEAR(JunSun1+20)=CalendarYear,MONTH(JunSun1+20)=6),JunSun1+20,""))</f>
        <v>41075</v>
      </c>
      <c r="R37" s="3">
        <f>IF(DAY(JunSun1)=1,IF(AND(YEAR(JunSun1+14)=CalendarYear,MONTH(JunSun1+14)=6),JunSun1+14,""),IF(AND(YEAR(JunSun1+21)=CalendarYear,MONTH(JunSun1+21)=6),JunSun1+21,""))</f>
        <v>41076</v>
      </c>
      <c r="S37" s="15"/>
      <c r="U37" s="3">
        <f>IF(DAY(JulSun1)=1,IF(AND(YEAR(JulSun1+8)=CalendarYear,MONTH(JulSun1+8)=7),JulSun1+8,""),IF(AND(YEAR(JulSun1+15)=CalendarYear,MONTH(JulSun1+15)=7),JulSun1+15,""))</f>
        <v>41105</v>
      </c>
      <c r="V37" s="3">
        <f>IF(DAY(JulSun1)=1,IF(AND(YEAR(JulSun1+9)=CalendarYear,MONTH(JulSun1+9)=7),JulSun1+9,""),IF(AND(YEAR(JulSun1+16)=CalendarYear,MONTH(JulSun1+16)=7),JulSun1+16,""))</f>
        <v>41106</v>
      </c>
      <c r="W37" s="3">
        <f>IF(DAY(JulSun1)=1,IF(AND(YEAR(JulSun1+10)=CalendarYear,MONTH(JulSun1+10)=7),JulSun1+10,""),IF(AND(YEAR(JulSun1+17)=CalendarYear,MONTH(JulSun1+17)=7),JulSun1+17,""))</f>
        <v>41107</v>
      </c>
      <c r="X37" s="3">
        <f>IF(DAY(JulSun1)=1,IF(AND(YEAR(JulSun1+11)=CalendarYear,MONTH(JulSun1+11)=7),JulSun1+11,""),IF(AND(YEAR(JulSun1+18)=CalendarYear,MONTH(JulSun1+18)=7),JulSun1+18,""))</f>
        <v>41108</v>
      </c>
      <c r="Y37" s="3">
        <f>IF(DAY(JulSun1)=1,IF(AND(YEAR(JulSun1+12)=CalendarYear,MONTH(JulSun1+12)=7),JulSun1+12,""),IF(AND(YEAR(JulSun1+19)=CalendarYear,MONTH(JulSun1+19)=7),JulSun1+19,""))</f>
        <v>41109</v>
      </c>
      <c r="Z37" s="3">
        <f>IF(DAY(JulSun1)=1,IF(AND(YEAR(JulSun1+13)=CalendarYear,MONTH(JulSun1+13)=7),JulSun1+13,""),IF(AND(YEAR(JulSun1+20)=CalendarYear,MONTH(JulSun1+20)=7),JulSun1+20,""))</f>
        <v>41110</v>
      </c>
      <c r="AA37" s="3">
        <f>IF(DAY(JulSun1)=1,IF(AND(YEAR(JulSun1+14)=CalendarYear,MONTH(JulSun1+14)=7),JulSun1+14,""),IF(AND(YEAR(JulSun1+21)=CalendarYear,MONTH(JulSun1+21)=7),JulSun1+21,""))</f>
        <v>41111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41133</v>
      </c>
      <c r="AE37" s="3">
        <f>IF(DAY(AugSun1)=1,IF(AND(YEAR(AugSun1+9)=CalendarYear,MONTH(AugSun1+9)=8),AugSun1+9,""),IF(AND(YEAR(AugSun1+16)=CalendarYear,MONTH(AugSun1+16)=8),AugSun1+16,""))</f>
        <v>41134</v>
      </c>
      <c r="AF37" s="3">
        <f>IF(DAY(AugSun1)=1,IF(AND(YEAR(AugSun1+10)=CalendarYear,MONTH(AugSun1+10)=8),AugSun1+10,""),IF(AND(YEAR(AugSun1+17)=CalendarYear,MONTH(AugSun1+17)=8),AugSun1+17,""))</f>
        <v>41135</v>
      </c>
      <c r="AG37" s="3">
        <f>IF(DAY(AugSun1)=1,IF(AND(YEAR(AugSun1+11)=CalendarYear,MONTH(AugSun1+11)=8),AugSun1+11,""),IF(AND(YEAR(AugSun1+18)=CalendarYear,MONTH(AugSun1+18)=8),AugSun1+18,""))</f>
        <v>41136</v>
      </c>
      <c r="AH37" s="3">
        <f>IF(DAY(AugSun1)=1,IF(AND(YEAR(AugSun1+12)=CalendarYear,MONTH(AugSun1+12)=8),AugSun1+12,""),IF(AND(YEAR(AugSun1+19)=CalendarYear,MONTH(AugSun1+19)=8),AugSun1+19,""))</f>
        <v>41137</v>
      </c>
      <c r="AI37" s="3">
        <f>IF(DAY(AugSun1)=1,IF(AND(YEAR(AugSun1+13)=CalendarYear,MONTH(AugSun1+13)=8),AugSun1+13,""),IF(AND(YEAR(AugSun1+20)=CalendarYear,MONTH(AugSun1+20)=8),AugSun1+20,""))</f>
        <v>41138</v>
      </c>
      <c r="AJ37" s="3">
        <f>IF(DAY(AugSun1)=1,IF(AND(YEAR(AugSun1+14)=CalendarYear,MONTH(AugSun1+14)=8),AugSun1+14,""),IF(AND(YEAR(AugSun1+21)=CalendarYear,MONTH(AugSun1+21)=8),AugSun1+21,""))</f>
        <v>41139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41049</v>
      </c>
      <c r="D38" s="3">
        <f>IF(DAY(MaySun1)=1,IF(AND(YEAR(MaySun1+16)=CalendarYear,MONTH(MaySun1+16)=5),MaySun1+16,""),IF(AND(YEAR(MaySun1+23)=CalendarYear,MONTH(MaySun1+23)=5),MaySun1+23,""))</f>
        <v>41050</v>
      </c>
      <c r="E38" s="3">
        <f>IF(DAY(MaySun1)=1,IF(AND(YEAR(MaySun1+17)=CalendarYear,MONTH(MaySun1+17)=5),MaySun1+17,""),IF(AND(YEAR(MaySun1+24)=CalendarYear,MONTH(MaySun1+24)=5),MaySun1+24,""))</f>
        <v>41051</v>
      </c>
      <c r="F38" s="3">
        <f>IF(DAY(MaySun1)=1,IF(AND(YEAR(MaySun1+18)=CalendarYear,MONTH(MaySun1+18)=5),MaySun1+18,""),IF(AND(YEAR(MaySun1+25)=CalendarYear,MONTH(MaySun1+25)=5),MaySun1+25,""))</f>
        <v>41052</v>
      </c>
      <c r="G38" s="3">
        <f>IF(DAY(MaySun1)=1,IF(AND(YEAR(MaySun1+19)=CalendarYear,MONTH(MaySun1+19)=5),MaySun1+19,""),IF(AND(YEAR(MaySun1+26)=CalendarYear,MONTH(MaySun1+26)=5),MaySun1+26,""))</f>
        <v>41053</v>
      </c>
      <c r="H38" s="3">
        <f>IF(DAY(MaySun1)=1,IF(AND(YEAR(MaySun1+20)=CalendarYear,MONTH(MaySun1+20)=5),MaySun1+20,""),IF(AND(YEAR(MaySun1+27)=CalendarYear,MONTH(MaySun1+27)=5),MaySun1+27,""))</f>
        <v>41054</v>
      </c>
      <c r="I38" s="3">
        <f>IF(DAY(MaySun1)=1,IF(AND(YEAR(MaySun1+21)=CalendarYear,MONTH(MaySun1+21)=5),MaySun1+21,""),IF(AND(YEAR(MaySun1+28)=CalendarYear,MONTH(MaySun1+28)=5),MaySun1+28,""))</f>
        <v>41055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41077</v>
      </c>
      <c r="M38" s="3">
        <f>IF(DAY(JunSun1)=1,IF(AND(YEAR(JunSun1+16)=CalendarYear,MONTH(JunSun1+16)=6),JunSun1+16,""),IF(AND(YEAR(JunSun1+23)=CalendarYear,MONTH(JunSun1+23)=6),JunSun1+23,""))</f>
        <v>41078</v>
      </c>
      <c r="N38" s="3">
        <f>IF(DAY(JunSun1)=1,IF(AND(YEAR(JunSun1+17)=CalendarYear,MONTH(JunSun1+17)=6),JunSun1+17,""),IF(AND(YEAR(JunSun1+24)=CalendarYear,MONTH(JunSun1+24)=6),JunSun1+24,""))</f>
        <v>41079</v>
      </c>
      <c r="O38" s="3">
        <f>IF(DAY(JunSun1)=1,IF(AND(YEAR(JunSun1+18)=CalendarYear,MONTH(JunSun1+18)=6),JunSun1+18,""),IF(AND(YEAR(JunSun1+25)=CalendarYear,MONTH(JunSun1+25)=6),JunSun1+25,""))</f>
        <v>41080</v>
      </c>
      <c r="P38" s="3">
        <f>IF(DAY(JunSun1)=1,IF(AND(YEAR(JunSun1+19)=CalendarYear,MONTH(JunSun1+19)=6),JunSun1+19,""),IF(AND(YEAR(JunSun1+26)=CalendarYear,MONTH(JunSun1+26)=6),JunSun1+26,""))</f>
        <v>41081</v>
      </c>
      <c r="Q38" s="3">
        <f>IF(DAY(JunSun1)=1,IF(AND(YEAR(JunSun1+20)=CalendarYear,MONTH(JunSun1+20)=6),JunSun1+20,""),IF(AND(YEAR(JunSun1+27)=CalendarYear,MONTH(JunSun1+27)=6),JunSun1+27,""))</f>
        <v>41082</v>
      </c>
      <c r="R38" s="3">
        <f>IF(DAY(JunSun1)=1,IF(AND(YEAR(JunSun1+21)=CalendarYear,MONTH(JunSun1+21)=6),JunSun1+21,""),IF(AND(YEAR(JunSun1+28)=CalendarYear,MONTH(JunSun1+28)=6),JunSun1+28,""))</f>
        <v>41083</v>
      </c>
      <c r="S38" s="15"/>
      <c r="U38" s="3">
        <f>IF(DAY(JulSun1)=1,IF(AND(YEAR(JulSun1+15)=CalendarYear,MONTH(JulSun1+15)=7),JulSun1+15,""),IF(AND(YEAR(JulSun1+22)=CalendarYear,MONTH(JulSun1+22)=7),JulSun1+22,""))</f>
        <v>41112</v>
      </c>
      <c r="V38" s="3">
        <f>IF(DAY(JulSun1)=1,IF(AND(YEAR(JulSun1+16)=CalendarYear,MONTH(JulSun1+16)=7),JulSun1+16,""),IF(AND(YEAR(JulSun1+23)=CalendarYear,MONTH(JulSun1+23)=7),JulSun1+23,""))</f>
        <v>41113</v>
      </c>
      <c r="W38" s="3">
        <f>IF(DAY(JulSun1)=1,IF(AND(YEAR(JulSun1+17)=CalendarYear,MONTH(JulSun1+17)=7),JulSun1+17,""),IF(AND(YEAR(JulSun1+24)=CalendarYear,MONTH(JulSun1+24)=7),JulSun1+24,""))</f>
        <v>41114</v>
      </c>
      <c r="X38" s="3">
        <f>IF(DAY(JulSun1)=1,IF(AND(YEAR(JulSun1+18)=CalendarYear,MONTH(JulSun1+18)=7),JulSun1+18,""),IF(AND(YEAR(JulSun1+25)=CalendarYear,MONTH(JulSun1+25)=7),JulSun1+25,""))</f>
        <v>41115</v>
      </c>
      <c r="Y38" s="3">
        <f>IF(DAY(JulSun1)=1,IF(AND(YEAR(JulSun1+19)=CalendarYear,MONTH(JulSun1+19)=7),JulSun1+19,""),IF(AND(YEAR(JulSun1+26)=CalendarYear,MONTH(JulSun1+26)=7),JulSun1+26,""))</f>
        <v>41116</v>
      </c>
      <c r="Z38" s="3">
        <f>IF(DAY(JulSun1)=1,IF(AND(YEAR(JulSun1+20)=CalendarYear,MONTH(JulSun1+20)=7),JulSun1+20,""),IF(AND(YEAR(JulSun1+27)=CalendarYear,MONTH(JulSun1+27)=7),JulSun1+27,""))</f>
        <v>41117</v>
      </c>
      <c r="AA38" s="3">
        <f>IF(DAY(JulSun1)=1,IF(AND(YEAR(JulSun1+21)=CalendarYear,MONTH(JulSun1+21)=7),JulSun1+21,""),IF(AND(YEAR(JulSun1+28)=CalendarYear,MONTH(JulSun1+28)=7),JulSun1+28,""))</f>
        <v>41118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41140</v>
      </c>
      <c r="AE38" s="3">
        <f>IF(DAY(AugSun1)=1,IF(AND(YEAR(AugSun1+16)=CalendarYear,MONTH(AugSun1+16)=8),AugSun1+16,""),IF(AND(YEAR(AugSun1+23)=CalendarYear,MONTH(AugSun1+23)=8),AugSun1+23,""))</f>
        <v>41141</v>
      </c>
      <c r="AF38" s="3">
        <f>IF(DAY(AugSun1)=1,IF(AND(YEAR(AugSun1+17)=CalendarYear,MONTH(AugSun1+17)=8),AugSun1+17,""),IF(AND(YEAR(AugSun1+24)=CalendarYear,MONTH(AugSun1+24)=8),AugSun1+24,""))</f>
        <v>41142</v>
      </c>
      <c r="AG38" s="3">
        <f>IF(DAY(AugSun1)=1,IF(AND(YEAR(AugSun1+18)=CalendarYear,MONTH(AugSun1+18)=8),AugSun1+18,""),IF(AND(YEAR(AugSun1+25)=CalendarYear,MONTH(AugSun1+25)=8),AugSun1+25,""))</f>
        <v>41143</v>
      </c>
      <c r="AH38" s="3">
        <f>IF(DAY(AugSun1)=1,IF(AND(YEAR(AugSun1+19)=CalendarYear,MONTH(AugSun1+19)=8),AugSun1+19,""),IF(AND(YEAR(AugSun1+26)=CalendarYear,MONTH(AugSun1+26)=8),AugSun1+26,""))</f>
        <v>41144</v>
      </c>
      <c r="AI38" s="3">
        <f>IF(DAY(AugSun1)=1,IF(AND(YEAR(AugSun1+20)=CalendarYear,MONTH(AugSun1+20)=8),AugSun1+20,""),IF(AND(YEAR(AugSun1+27)=CalendarYear,MONTH(AugSun1+27)=8),AugSun1+27,""))</f>
        <v>41145</v>
      </c>
      <c r="AJ38" s="3">
        <f>IF(DAY(AugSun1)=1,IF(AND(YEAR(AugSun1+21)=CalendarYear,MONTH(AugSun1+21)=8),AugSun1+21,""),IF(AND(YEAR(AugSun1+28)=CalendarYear,MONTH(AugSun1+28)=8),AugSun1+28,""))</f>
        <v>41146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41056</v>
      </c>
      <c r="D39" s="3">
        <f>IF(DAY(MaySun1)=1,IF(AND(YEAR(MaySun1+23)=CalendarYear,MONTH(MaySun1+23)=5),MaySun1+23,""),IF(AND(YEAR(MaySun1+30)=CalendarYear,MONTH(MaySun1+30)=5),MaySun1+30,""))</f>
        <v>41057</v>
      </c>
      <c r="E39" s="3">
        <f>IF(DAY(MaySun1)=1,IF(AND(YEAR(MaySun1+24)=CalendarYear,MONTH(MaySun1+24)=5),MaySun1+24,""),IF(AND(YEAR(MaySun1+31)=CalendarYear,MONTH(MaySun1+31)=5),MaySun1+31,""))</f>
        <v>41058</v>
      </c>
      <c r="F39" s="3">
        <f>IF(DAY(MaySun1)=1,IF(AND(YEAR(MaySun1+25)=CalendarYear,MONTH(MaySun1+25)=5),MaySun1+25,""),IF(AND(YEAR(MaySun1+32)=CalendarYear,MONTH(MaySun1+32)=5),MaySun1+32,""))</f>
        <v>41059</v>
      </c>
      <c r="G39" s="3">
        <f>IF(DAY(MaySun1)=1,IF(AND(YEAR(MaySun1+26)=CalendarYear,MONTH(MaySun1+26)=5),MaySun1+26,""),IF(AND(YEAR(MaySun1+33)=CalendarYear,MONTH(MaySun1+33)=5),MaySun1+33,""))</f>
        <v>41060</v>
      </c>
      <c r="H39" s="3" t="str">
        <f>IF(DAY(MaySun1)=1,IF(AND(YEAR(MaySun1+27)=CalendarYear,MONTH(MaySun1+27)=5),MaySun1+27,""),IF(AND(YEAR(MaySun1+34)=CalendarYear,MONTH(MaySun1+34)=5),MaySun1+34,""))</f>
        <v/>
      </c>
      <c r="I39" s="3" t="str">
        <f>IF(DAY(MaySun1)=1,IF(AND(YEAR(MaySun1+28)=CalendarYear,MONTH(MaySun1+28)=5),MaySun1+28,""),IF(AND(YEAR(MaySun1+35)=CalendarYear,MONTH(MaySun1+35)=5),MaySun1+35,""))</f>
        <v/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41084</v>
      </c>
      <c r="M39" s="3">
        <f>IF(DAY(JunSun1)=1,IF(AND(YEAR(JunSun1+23)=CalendarYear,MONTH(JunSun1+23)=6),JunSun1+23,""),IF(AND(YEAR(JunSun1+30)=CalendarYear,MONTH(JunSun1+30)=6),JunSun1+30,""))</f>
        <v>41085</v>
      </c>
      <c r="N39" s="3">
        <f>IF(DAY(JunSun1)=1,IF(AND(YEAR(JunSun1+24)=CalendarYear,MONTH(JunSun1+24)=6),JunSun1+24,""),IF(AND(YEAR(JunSun1+31)=CalendarYear,MONTH(JunSun1+31)=6),JunSun1+31,""))</f>
        <v>41086</v>
      </c>
      <c r="O39" s="3">
        <f>IF(DAY(JunSun1)=1,IF(AND(YEAR(JunSun1+25)=CalendarYear,MONTH(JunSun1+25)=6),JunSun1+25,""),IF(AND(YEAR(JunSun1+32)=CalendarYear,MONTH(JunSun1+32)=6),JunSun1+32,""))</f>
        <v>41087</v>
      </c>
      <c r="P39" s="3">
        <f>IF(DAY(JunSun1)=1,IF(AND(YEAR(JunSun1+26)=CalendarYear,MONTH(JunSun1+26)=6),JunSun1+26,""),IF(AND(YEAR(JunSun1+33)=CalendarYear,MONTH(JunSun1+33)=6),JunSun1+33,""))</f>
        <v>41088</v>
      </c>
      <c r="Q39" s="3">
        <f>IF(DAY(JunSun1)=1,IF(AND(YEAR(JunSun1+27)=CalendarYear,MONTH(JunSun1+27)=6),JunSun1+27,""),IF(AND(YEAR(JunSun1+34)=CalendarYear,MONTH(JunSun1+34)=6),JunSun1+34,""))</f>
        <v>41089</v>
      </c>
      <c r="R39" s="3">
        <f>IF(DAY(JunSun1)=1,IF(AND(YEAR(JunSun1+28)=CalendarYear,MONTH(JunSun1+28)=6),JunSun1+28,""),IF(AND(YEAR(JunSun1+35)=CalendarYear,MONTH(JunSun1+35)=6),JunSun1+35,""))</f>
        <v>41090</v>
      </c>
      <c r="S39" s="15"/>
      <c r="U39" s="3">
        <f>IF(DAY(JulSun1)=1,IF(AND(YEAR(JulSun1+22)=CalendarYear,MONTH(JulSun1+22)=7),JulSun1+22,""),IF(AND(YEAR(JulSun1+29)=CalendarYear,MONTH(JulSun1+29)=7),JulSun1+29,""))</f>
        <v>41119</v>
      </c>
      <c r="V39" s="3">
        <f>IF(DAY(JulSun1)=1,IF(AND(YEAR(JulSun1+23)=CalendarYear,MONTH(JulSun1+23)=7),JulSun1+23,""),IF(AND(YEAR(JulSun1+30)=CalendarYear,MONTH(JulSun1+30)=7),JulSun1+30,""))</f>
        <v>41120</v>
      </c>
      <c r="W39" s="3">
        <f>IF(DAY(JulSun1)=1,IF(AND(YEAR(JulSun1+24)=CalendarYear,MONTH(JulSun1+24)=7),JulSun1+24,""),IF(AND(YEAR(JulSun1+31)=CalendarYear,MONTH(JulSun1+31)=7),JulSun1+31,""))</f>
        <v>41121</v>
      </c>
      <c r="X39" s="3" t="str">
        <f>IF(DAY(JulSun1)=1,IF(AND(YEAR(JulSun1+25)=CalendarYear,MONTH(JulSun1+25)=7),JulSun1+25,""),IF(AND(YEAR(JulSun1+32)=CalendarYear,MONTH(JulSun1+32)=7),JulSun1+32,""))</f>
        <v/>
      </c>
      <c r="Y39" s="3" t="str">
        <f>IF(DAY(JulSun1)=1,IF(AND(YEAR(JulSun1+26)=CalendarYear,MONTH(JulSun1+26)=7),JulSun1+26,""),IF(AND(YEAR(JulSun1+33)=CalendarYear,MONTH(JulSun1+33)=7),JulSun1+33,""))</f>
        <v/>
      </c>
      <c r="Z39" s="3" t="str">
        <f>IF(DAY(JulSun1)=1,IF(AND(YEAR(JulSun1+27)=CalendarYear,MONTH(JulSun1+27)=7),JulSun1+27,""),IF(AND(YEAR(JulSun1+34)=CalendarYear,MONTH(JulSun1+34)=7),JulSun1+34,""))</f>
        <v/>
      </c>
      <c r="AA39" s="3" t="str">
        <f>IF(DAY(JulSun1)=1,IF(AND(YEAR(JulSun1+28)=CalendarYear,MONTH(JulSun1+28)=7),JulSun1+28,""),IF(AND(YEAR(JulSun1+35)=CalendarYear,MONTH(JulSun1+35)=7),JulSun1+35,""))</f>
        <v/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41147</v>
      </c>
      <c r="AE39" s="3">
        <f>IF(DAY(AugSun1)=1,IF(AND(YEAR(AugSun1+23)=CalendarYear,MONTH(AugSun1+23)=8),AugSun1+23,""),IF(AND(YEAR(AugSun1+30)=CalendarYear,MONTH(AugSun1+30)=8),AugSun1+30,""))</f>
        <v>41148</v>
      </c>
      <c r="AF39" s="3">
        <f>IF(DAY(AugSun1)=1,IF(AND(YEAR(AugSun1+24)=CalendarYear,MONTH(AugSun1+24)=8),AugSun1+24,""),IF(AND(YEAR(AugSun1+31)=CalendarYear,MONTH(AugSun1+31)=8),AugSun1+31,""))</f>
        <v>41149</v>
      </c>
      <c r="AG39" s="3">
        <f>IF(DAY(AugSun1)=1,IF(AND(YEAR(AugSun1+25)=CalendarYear,MONTH(AugSun1+25)=8),AugSun1+25,""),IF(AND(YEAR(AugSun1+32)=CalendarYear,MONTH(AugSun1+32)=8),AugSun1+32,""))</f>
        <v>41150</v>
      </c>
      <c r="AH39" s="3">
        <f>IF(DAY(AugSun1)=1,IF(AND(YEAR(AugSun1+26)=CalendarYear,MONTH(AugSun1+26)=8),AugSun1+26,""),IF(AND(YEAR(AugSun1+33)=CalendarYear,MONTH(AugSun1+33)=8),AugSun1+33,""))</f>
        <v>41151</v>
      </c>
      <c r="AI39" s="3">
        <f>IF(DAY(AugSun1)=1,IF(AND(YEAR(AugSun1+27)=CalendarYear,MONTH(AugSun1+27)=8),AugSun1+27,""),IF(AND(YEAR(AugSun1+34)=CalendarYear,MONTH(AugSun1+34)=8),AugSun1+34,""))</f>
        <v>41152</v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 t="str">
        <f>IF(DAY(MaySun1)=1,IF(AND(YEAR(MaySun1+29)=CalendarYear,MONTH(MaySun1+29)=5),MaySun1+29,""),IF(AND(YEAR(MaySun1+36)=CalendarYear,MONTH(MaySun1+36)=5),MaySun1+36,""))</f>
        <v/>
      </c>
      <c r="D40" s="3" t="str">
        <f>IF(DAY(MaySun1)=1,IF(AND(YEAR(MaySun1+30)=CalendarYear,MONTH(MaySun1+30)=5),MaySun1+30,""),IF(AND(YEAR(MaySun1+37)=CalendarYear,MONTH(MaySun1+37)=5),MaySun1+37,""))</f>
        <v/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41153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41183</v>
      </c>
      <c r="M42" s="39"/>
      <c r="N42" s="39"/>
      <c r="O42" s="39"/>
      <c r="P42" s="39"/>
      <c r="Q42" s="39"/>
      <c r="R42" s="39"/>
      <c r="S42" s="13"/>
      <c r="U42" s="39">
        <f>DATE(CalendarYear,11,1)</f>
        <v>41214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41244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3</v>
      </c>
      <c r="D43" s="12" t="s">
        <v>4</v>
      </c>
      <c r="E43" s="12" t="s">
        <v>5</v>
      </c>
      <c r="F43" s="12" t="s">
        <v>6</v>
      </c>
      <c r="G43" s="12" t="s">
        <v>5</v>
      </c>
      <c r="H43" s="12" t="s">
        <v>7</v>
      </c>
      <c r="I43" s="12" t="s">
        <v>3</v>
      </c>
      <c r="J43" s="14"/>
      <c r="K43" s="5"/>
      <c r="L43" s="12" t="s">
        <v>3</v>
      </c>
      <c r="M43" s="12" t="s">
        <v>4</v>
      </c>
      <c r="N43" s="12" t="s">
        <v>5</v>
      </c>
      <c r="O43" s="12" t="s">
        <v>6</v>
      </c>
      <c r="P43" s="12" t="s">
        <v>5</v>
      </c>
      <c r="Q43" s="12" t="s">
        <v>7</v>
      </c>
      <c r="R43" s="12" t="s">
        <v>3</v>
      </c>
      <c r="S43" s="14"/>
      <c r="U43" s="12" t="s">
        <v>3</v>
      </c>
      <c r="V43" s="12" t="s">
        <v>4</v>
      </c>
      <c r="W43" s="12" t="s">
        <v>5</v>
      </c>
      <c r="X43" s="12" t="s">
        <v>6</v>
      </c>
      <c r="Y43" s="12" t="s">
        <v>5</v>
      </c>
      <c r="Z43" s="12" t="s">
        <v>7</v>
      </c>
      <c r="AA43" s="12" t="s">
        <v>3</v>
      </c>
      <c r="AB43" s="14"/>
      <c r="AC43" s="7"/>
      <c r="AD43" s="12" t="s">
        <v>3</v>
      </c>
      <c r="AE43" s="12" t="s">
        <v>4</v>
      </c>
      <c r="AF43" s="12" t="s">
        <v>5</v>
      </c>
      <c r="AG43" s="12" t="s">
        <v>6</v>
      </c>
      <c r="AH43" s="12" t="s">
        <v>5</v>
      </c>
      <c r="AI43" s="12" t="s">
        <v>7</v>
      </c>
      <c r="AJ43" s="12" t="s">
        <v>3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 t="str">
        <f>IF(DAY(SepSun1)=1,"",IF(AND(YEAR(SepSun1+4)=CalendarYear,MONTH(SepSun1+4)=9),SepSun1+4,""))</f>
        <v/>
      </c>
      <c r="G44" s="3" t="str">
        <f>IF(DAY(SepSun1)=1,"",IF(AND(YEAR(SepSun1+5)=CalendarYear,MONTH(SepSun1+5)=9),SepSun1+5,""))</f>
        <v/>
      </c>
      <c r="H44" s="3" t="str">
        <f>IF(DAY(SepSun1)=1,"",IF(AND(YEAR(SepSun1+6)=CalendarYear,MONTH(SepSun1+6)=9),SepSun1+6,""))</f>
        <v/>
      </c>
      <c r="I44" s="3">
        <f>IF(DAY(SepSun1)=1,IF(AND(YEAR(SepSun1)=CalendarYear,MONTH(SepSun1)=9),SepSun1,""),IF(AND(YEAR(SepSun1+7)=CalendarYear,MONTH(SepSun1+7)=9),SepSun1+7,""))</f>
        <v>41153</v>
      </c>
      <c r="J44" s="15"/>
      <c r="K44" s="5"/>
      <c r="L44" s="3" t="str">
        <f>IF(DAY(OctSun1)=1,"",IF(AND(YEAR(OctSun1+1)=CalendarYear,MONTH(OctSun1+1)=10),OctSun1+1,""))</f>
        <v/>
      </c>
      <c r="M44" s="3">
        <f>IF(DAY(OctSun1)=1,"",IF(AND(YEAR(OctSun1+2)=CalendarYear,MONTH(OctSun1+2)=10),OctSun1+2,""))</f>
        <v>41183</v>
      </c>
      <c r="N44" s="3">
        <f>IF(DAY(OctSun1)=1,"",IF(AND(YEAR(OctSun1+3)=CalendarYear,MONTH(OctSun1+3)=10),OctSun1+3,""))</f>
        <v>41184</v>
      </c>
      <c r="O44" s="3">
        <f>IF(DAY(OctSun1)=1,"",IF(AND(YEAR(OctSun1+4)=CalendarYear,MONTH(OctSun1+4)=10),OctSun1+4,""))</f>
        <v>41185</v>
      </c>
      <c r="P44" s="3">
        <f>IF(DAY(OctSun1)=1,"",IF(AND(YEAR(OctSun1+5)=CalendarYear,MONTH(OctSun1+5)=10),OctSun1+5,""))</f>
        <v>41186</v>
      </c>
      <c r="Q44" s="3">
        <f>IF(DAY(OctSun1)=1,"",IF(AND(YEAR(OctSun1+6)=CalendarYear,MONTH(OctSun1+6)=10),OctSun1+6,""))</f>
        <v>41187</v>
      </c>
      <c r="R44" s="3">
        <f>IF(DAY(OctSun1)=1,IF(AND(YEAR(OctSun1)=CalendarYear,MONTH(OctSun1)=10),OctSun1,""),IF(AND(YEAR(OctSun1+7)=CalendarYear,MONTH(OctSun1+7)=10),OctSun1+7,""))</f>
        <v>41188</v>
      </c>
      <c r="S44" s="15"/>
      <c r="U44" s="3" t="str">
        <f>IF(DAY(NovSun1)=1,"",IF(AND(YEAR(NovSun1+1)=CalendarYear,MONTH(NovSun1+1)=11),NovSun1+1,""))</f>
        <v/>
      </c>
      <c r="V44" s="3" t="str">
        <f>IF(DAY(NovSun1)=1,"",IF(AND(YEAR(NovSun1+2)=CalendarYear,MONTH(NovSun1+2)=11),NovSun1+2,""))</f>
        <v/>
      </c>
      <c r="W44" s="3" t="str">
        <f>IF(DAY(NovSun1)=1,"",IF(AND(YEAR(NovSun1+3)=CalendarYear,MONTH(NovSun1+3)=11),NovSun1+3,""))</f>
        <v/>
      </c>
      <c r="X44" s="3" t="str">
        <f>IF(DAY(NovSun1)=1,"",IF(AND(YEAR(NovSun1+4)=CalendarYear,MONTH(NovSun1+4)=11),NovSun1+4,""))</f>
        <v/>
      </c>
      <c r="Y44" s="3">
        <f>IF(DAY(NovSun1)=1,"",IF(AND(YEAR(NovSun1+5)=CalendarYear,MONTH(NovSun1+5)=11),NovSun1+5,""))</f>
        <v>41214</v>
      </c>
      <c r="Z44" s="3">
        <f>IF(DAY(NovSun1)=1,"",IF(AND(YEAR(NovSun1+6)=CalendarYear,MONTH(NovSun1+6)=11),NovSun1+6,""))</f>
        <v>41215</v>
      </c>
      <c r="AA44" s="3">
        <f>IF(DAY(NovSun1)=1,IF(AND(YEAR(NovSun1)=CalendarYear,MONTH(NovSun1)=11),NovSun1,""),IF(AND(YEAR(NovSun1+7)=CalendarYear,MONTH(NovSun1+7)=11),NovSun1+7,""))</f>
        <v>41216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 t="str">
        <f>IF(DAY(DecSun1)=1,"",IF(AND(YEAR(DecSun1+4)=CalendarYear,MONTH(DecSun1+4)=12),DecSun1+4,""))</f>
        <v/>
      </c>
      <c r="AH44" s="3" t="str">
        <f>IF(DAY(DecSun1)=1,"",IF(AND(YEAR(DecSun1+5)=CalendarYear,MONTH(DecSun1+5)=12),DecSun1+5,""))</f>
        <v/>
      </c>
      <c r="AI44" s="3" t="str">
        <f>IF(DAY(DecSun1)=1,"",IF(AND(YEAR(DecSun1+6)=CalendarYear,MONTH(DecSun1+6)=12),DecSun1+6,""))</f>
        <v/>
      </c>
      <c r="AJ44" s="3">
        <f>IF(DAY(DecSun1)=1,IF(AND(YEAR(DecSun1)=CalendarYear,MONTH(DecSun1)=12),DecSun1,""),IF(AND(YEAR(DecSun1+7)=CalendarYear,MONTH(DecSun1+7)=12),DecSun1+7,""))</f>
        <v>41244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41154</v>
      </c>
      <c r="D45" s="3">
        <f>IF(DAY(SepSun1)=1,IF(AND(YEAR(SepSun1+2)=CalendarYear,MONTH(SepSun1+2)=9),SepSun1+2,""),IF(AND(YEAR(SepSun1+9)=CalendarYear,MONTH(SepSun1+9)=9),SepSun1+9,""))</f>
        <v>41155</v>
      </c>
      <c r="E45" s="3">
        <f>IF(DAY(SepSun1)=1,IF(AND(YEAR(SepSun1+3)=CalendarYear,MONTH(SepSun1+3)=9),SepSun1+3,""),IF(AND(YEAR(SepSun1+10)=CalendarYear,MONTH(SepSun1+10)=9),SepSun1+10,""))</f>
        <v>41156</v>
      </c>
      <c r="F45" s="3">
        <f>IF(DAY(SepSun1)=1,IF(AND(YEAR(SepSun1+4)=CalendarYear,MONTH(SepSun1+4)=9),SepSun1+4,""),IF(AND(YEAR(SepSun1+11)=CalendarYear,MONTH(SepSun1+11)=9),SepSun1+11,""))</f>
        <v>41157</v>
      </c>
      <c r="G45" s="3">
        <f>IF(DAY(SepSun1)=1,IF(AND(YEAR(SepSun1+5)=CalendarYear,MONTH(SepSun1+5)=9),SepSun1+5,""),IF(AND(YEAR(SepSun1+12)=CalendarYear,MONTH(SepSun1+12)=9),SepSun1+12,""))</f>
        <v>41158</v>
      </c>
      <c r="H45" s="3">
        <f>IF(DAY(SepSun1)=1,IF(AND(YEAR(SepSun1+6)=CalendarYear,MONTH(SepSun1+6)=9),SepSun1+6,""),IF(AND(YEAR(SepSun1+13)=CalendarYear,MONTH(SepSun1+13)=9),SepSun1+13,""))</f>
        <v>41159</v>
      </c>
      <c r="I45" s="3">
        <f>IF(DAY(SepSun1)=1,IF(AND(YEAR(SepSun1+7)=CalendarYear,MONTH(SepSun1+7)=9),SepSun1+7,""),IF(AND(YEAR(SepSun1+14)=CalendarYear,MONTH(SepSun1+14)=9),SepSun1+14,""))</f>
        <v>41160</v>
      </c>
      <c r="J45" s="15"/>
      <c r="K45" s="5"/>
      <c r="L45" s="3">
        <f>IF(DAY(OctSun1)=1,IF(AND(YEAR(OctSun1+1)=CalendarYear,MONTH(OctSun1+1)=10),OctSun1+1,""),IF(AND(YEAR(OctSun1+8)=CalendarYear,MONTH(OctSun1+8)=10),OctSun1+8,""))</f>
        <v>41189</v>
      </c>
      <c r="M45" s="3">
        <f>IF(DAY(OctSun1)=1,IF(AND(YEAR(OctSun1+2)=CalendarYear,MONTH(OctSun1+2)=10),OctSun1+2,""),IF(AND(YEAR(OctSun1+9)=CalendarYear,MONTH(OctSun1+9)=10),OctSun1+9,""))</f>
        <v>41190</v>
      </c>
      <c r="N45" s="3">
        <f>IF(DAY(OctSun1)=1,IF(AND(YEAR(OctSun1+3)=CalendarYear,MONTH(OctSun1+3)=10),OctSun1+3,""),IF(AND(YEAR(OctSun1+10)=CalendarYear,MONTH(OctSun1+10)=10),OctSun1+10,""))</f>
        <v>41191</v>
      </c>
      <c r="O45" s="3">
        <f>IF(DAY(OctSun1)=1,IF(AND(YEAR(OctSun1+4)=CalendarYear,MONTH(OctSun1+4)=10),OctSun1+4,""),IF(AND(YEAR(OctSun1+11)=CalendarYear,MONTH(OctSun1+11)=10),OctSun1+11,""))</f>
        <v>41192</v>
      </c>
      <c r="P45" s="3">
        <f>IF(DAY(OctSun1)=1,IF(AND(YEAR(OctSun1+5)=CalendarYear,MONTH(OctSun1+5)=10),OctSun1+5,""),IF(AND(YEAR(OctSun1+12)=CalendarYear,MONTH(OctSun1+12)=10),OctSun1+12,""))</f>
        <v>41193</v>
      </c>
      <c r="Q45" s="3">
        <f>IF(DAY(OctSun1)=1,IF(AND(YEAR(OctSun1+6)=CalendarYear,MONTH(OctSun1+6)=10),OctSun1+6,""),IF(AND(YEAR(OctSun1+13)=CalendarYear,MONTH(OctSun1+13)=10),OctSun1+13,""))</f>
        <v>41194</v>
      </c>
      <c r="R45" s="3">
        <f>IF(DAY(OctSun1)=1,IF(AND(YEAR(OctSun1+7)=CalendarYear,MONTH(OctSun1+7)=10),OctSun1+7,""),IF(AND(YEAR(OctSun1+14)=CalendarYear,MONTH(OctSun1+14)=10),OctSun1+14,""))</f>
        <v>41195</v>
      </c>
      <c r="S45" s="15"/>
      <c r="U45" s="3">
        <f>IF(DAY(NovSun1)=1,IF(AND(YEAR(NovSun1+1)=CalendarYear,MONTH(NovSun1+1)=11),NovSun1+1,""),IF(AND(YEAR(NovSun1+8)=CalendarYear,MONTH(NovSun1+8)=11),NovSun1+8,""))</f>
        <v>41217</v>
      </c>
      <c r="V45" s="3">
        <f>IF(DAY(NovSun1)=1,IF(AND(YEAR(NovSun1+2)=CalendarYear,MONTH(NovSun1+2)=11),NovSun1+2,""),IF(AND(YEAR(NovSun1+9)=CalendarYear,MONTH(NovSun1+9)=11),NovSun1+9,""))</f>
        <v>41218</v>
      </c>
      <c r="W45" s="3">
        <f>IF(DAY(NovSun1)=1,IF(AND(YEAR(NovSun1+3)=CalendarYear,MONTH(NovSun1+3)=11),NovSun1+3,""),IF(AND(YEAR(NovSun1+10)=CalendarYear,MONTH(NovSun1+10)=11),NovSun1+10,""))</f>
        <v>41219</v>
      </c>
      <c r="X45" s="3">
        <f>IF(DAY(NovSun1)=1,IF(AND(YEAR(NovSun1+4)=CalendarYear,MONTH(NovSun1+4)=11),NovSun1+4,""),IF(AND(YEAR(NovSun1+11)=CalendarYear,MONTH(NovSun1+11)=11),NovSun1+11,""))</f>
        <v>41220</v>
      </c>
      <c r="Y45" s="3">
        <f>IF(DAY(NovSun1)=1,IF(AND(YEAR(NovSun1+5)=CalendarYear,MONTH(NovSun1+5)=11),NovSun1+5,""),IF(AND(YEAR(NovSun1+12)=CalendarYear,MONTH(NovSun1+12)=11),NovSun1+12,""))</f>
        <v>41221</v>
      </c>
      <c r="Z45" s="3">
        <f>IF(DAY(NovSun1)=1,IF(AND(YEAR(NovSun1+6)=CalendarYear,MONTH(NovSun1+6)=11),NovSun1+6,""),IF(AND(YEAR(NovSun1+13)=CalendarYear,MONTH(NovSun1+13)=11),NovSun1+13,""))</f>
        <v>41222</v>
      </c>
      <c r="AA45" s="3">
        <f>IF(DAY(NovSun1)=1,IF(AND(YEAR(NovSun1+7)=CalendarYear,MONTH(NovSun1+7)=11),NovSun1+7,""),IF(AND(YEAR(NovSun1+14)=CalendarYear,MONTH(NovSun1+14)=11),NovSun1+14,""))</f>
        <v>41223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41245</v>
      </c>
      <c r="AE45" s="3">
        <f>IF(DAY(DecSun1)=1,IF(AND(YEAR(DecSun1+2)=CalendarYear,MONTH(DecSun1+2)=12),DecSun1+2,""),IF(AND(YEAR(DecSun1+9)=CalendarYear,MONTH(DecSun1+9)=12),DecSun1+9,""))</f>
        <v>41246</v>
      </c>
      <c r="AF45" s="3">
        <f>IF(DAY(DecSun1)=1,IF(AND(YEAR(DecSun1+3)=CalendarYear,MONTH(DecSun1+3)=12),DecSun1+3,""),IF(AND(YEAR(DecSun1+10)=CalendarYear,MONTH(DecSun1+10)=12),DecSun1+10,""))</f>
        <v>41247</v>
      </c>
      <c r="AG45" s="3">
        <f>IF(DAY(DecSun1)=1,IF(AND(YEAR(DecSun1+4)=CalendarYear,MONTH(DecSun1+4)=12),DecSun1+4,""),IF(AND(YEAR(DecSun1+11)=CalendarYear,MONTH(DecSun1+11)=12),DecSun1+11,""))</f>
        <v>41248</v>
      </c>
      <c r="AH45" s="3">
        <f>IF(DAY(DecSun1)=1,IF(AND(YEAR(DecSun1+5)=CalendarYear,MONTH(DecSun1+5)=12),DecSun1+5,""),IF(AND(YEAR(DecSun1+12)=CalendarYear,MONTH(DecSun1+12)=12),DecSun1+12,""))</f>
        <v>41249</v>
      </c>
      <c r="AI45" s="3">
        <f>IF(DAY(DecSun1)=1,IF(AND(YEAR(DecSun1+6)=CalendarYear,MONTH(DecSun1+6)=12),DecSun1+6,""),IF(AND(YEAR(DecSun1+13)=CalendarYear,MONTH(DecSun1+13)=12),DecSun1+13,""))</f>
        <v>41250</v>
      </c>
      <c r="AJ45" s="3">
        <f>IF(DAY(DecSun1)=1,IF(AND(YEAR(DecSun1+7)=CalendarYear,MONTH(DecSun1+7)=12),DecSun1+7,""),IF(AND(YEAR(DecSun1+14)=CalendarYear,MONTH(DecSun1+14)=12),DecSun1+14,""))</f>
        <v>41251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41161</v>
      </c>
      <c r="D46" s="3">
        <f>IF(DAY(SepSun1)=1,IF(AND(YEAR(SepSun1+9)=CalendarYear,MONTH(SepSun1+9)=9),SepSun1+9,""),IF(AND(YEAR(SepSun1+16)=CalendarYear,MONTH(SepSun1+16)=9),SepSun1+16,""))</f>
        <v>41162</v>
      </c>
      <c r="E46" s="3">
        <f>IF(DAY(SepSun1)=1,IF(AND(YEAR(SepSun1+10)=CalendarYear,MONTH(SepSun1+10)=9),SepSun1+10,""),IF(AND(YEAR(SepSun1+17)=CalendarYear,MONTH(SepSun1+17)=9),SepSun1+17,""))</f>
        <v>41163</v>
      </c>
      <c r="F46" s="3">
        <f>IF(DAY(SepSun1)=1,IF(AND(YEAR(SepSun1+11)=CalendarYear,MONTH(SepSun1+11)=9),SepSun1+11,""),IF(AND(YEAR(SepSun1+18)=CalendarYear,MONTH(SepSun1+18)=9),SepSun1+18,""))</f>
        <v>41164</v>
      </c>
      <c r="G46" s="3">
        <f>IF(DAY(SepSun1)=1,IF(AND(YEAR(SepSun1+12)=CalendarYear,MONTH(SepSun1+12)=9),SepSun1+12,""),IF(AND(YEAR(SepSun1+19)=CalendarYear,MONTH(SepSun1+19)=9),SepSun1+19,""))</f>
        <v>41165</v>
      </c>
      <c r="H46" s="3">
        <f>IF(DAY(SepSun1)=1,IF(AND(YEAR(SepSun1+13)=CalendarYear,MONTH(SepSun1+13)=9),SepSun1+13,""),IF(AND(YEAR(SepSun1+20)=CalendarYear,MONTH(SepSun1+20)=9),SepSun1+20,""))</f>
        <v>41166</v>
      </c>
      <c r="I46" s="3">
        <f>IF(DAY(SepSun1)=1,IF(AND(YEAR(SepSun1+14)=CalendarYear,MONTH(SepSun1+14)=9),SepSun1+14,""),IF(AND(YEAR(SepSun1+21)=CalendarYear,MONTH(SepSun1+21)=9),SepSun1+21,""))</f>
        <v>41167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41196</v>
      </c>
      <c r="M46" s="3">
        <f>IF(DAY(OctSun1)=1,IF(AND(YEAR(OctSun1+9)=CalendarYear,MONTH(OctSun1+9)=10),OctSun1+9,""),IF(AND(YEAR(OctSun1+16)=CalendarYear,MONTH(OctSun1+16)=10),OctSun1+16,""))</f>
        <v>41197</v>
      </c>
      <c r="N46" s="3">
        <f>IF(DAY(OctSun1)=1,IF(AND(YEAR(OctSun1+10)=CalendarYear,MONTH(OctSun1+10)=10),OctSun1+10,""),IF(AND(YEAR(OctSun1+17)=CalendarYear,MONTH(OctSun1+17)=10),OctSun1+17,""))</f>
        <v>41198</v>
      </c>
      <c r="O46" s="3">
        <f>IF(DAY(OctSun1)=1,IF(AND(YEAR(OctSun1+11)=CalendarYear,MONTH(OctSun1+11)=10),OctSun1+11,""),IF(AND(YEAR(OctSun1+18)=CalendarYear,MONTH(OctSun1+18)=10),OctSun1+18,""))</f>
        <v>41199</v>
      </c>
      <c r="P46" s="3">
        <f>IF(DAY(OctSun1)=1,IF(AND(YEAR(OctSun1+12)=CalendarYear,MONTH(OctSun1+12)=10),OctSun1+12,""),IF(AND(YEAR(OctSun1+19)=CalendarYear,MONTH(OctSun1+19)=10),OctSun1+19,""))</f>
        <v>41200</v>
      </c>
      <c r="Q46" s="3">
        <f>IF(DAY(OctSun1)=1,IF(AND(YEAR(OctSun1+13)=CalendarYear,MONTH(OctSun1+13)=10),OctSun1+13,""),IF(AND(YEAR(OctSun1+20)=CalendarYear,MONTH(OctSun1+20)=10),OctSun1+20,""))</f>
        <v>41201</v>
      </c>
      <c r="R46" s="3">
        <f>IF(DAY(OctSun1)=1,IF(AND(YEAR(OctSun1+14)=CalendarYear,MONTH(OctSun1+14)=10),OctSun1+14,""),IF(AND(YEAR(OctSun1+21)=CalendarYear,MONTH(OctSun1+21)=10),OctSun1+21,""))</f>
        <v>41202</v>
      </c>
      <c r="S46" s="15"/>
      <c r="U46" s="3">
        <f>IF(DAY(NovSun1)=1,IF(AND(YEAR(NovSun1+8)=CalendarYear,MONTH(NovSun1+8)=11),NovSun1+8,""),IF(AND(YEAR(NovSun1+15)=CalendarYear,MONTH(NovSun1+15)=11),NovSun1+15,""))</f>
        <v>41224</v>
      </c>
      <c r="V46" s="3">
        <f>IF(DAY(NovSun1)=1,IF(AND(YEAR(NovSun1+9)=CalendarYear,MONTH(NovSun1+9)=11),NovSun1+9,""),IF(AND(YEAR(NovSun1+16)=CalendarYear,MONTH(NovSun1+16)=11),NovSun1+16,""))</f>
        <v>41225</v>
      </c>
      <c r="W46" s="3">
        <f>IF(DAY(NovSun1)=1,IF(AND(YEAR(NovSun1+10)=CalendarYear,MONTH(NovSun1+10)=11),NovSun1+10,""),IF(AND(YEAR(NovSun1+17)=CalendarYear,MONTH(NovSun1+17)=11),NovSun1+17,""))</f>
        <v>41226</v>
      </c>
      <c r="X46" s="3">
        <f>IF(DAY(NovSun1)=1,IF(AND(YEAR(NovSun1+11)=CalendarYear,MONTH(NovSun1+11)=11),NovSun1+11,""),IF(AND(YEAR(NovSun1+18)=CalendarYear,MONTH(NovSun1+18)=11),NovSun1+18,""))</f>
        <v>41227</v>
      </c>
      <c r="Y46" s="3">
        <f>IF(DAY(NovSun1)=1,IF(AND(YEAR(NovSun1+12)=CalendarYear,MONTH(NovSun1+12)=11),NovSun1+12,""),IF(AND(YEAR(NovSun1+19)=CalendarYear,MONTH(NovSun1+19)=11),NovSun1+19,""))</f>
        <v>41228</v>
      </c>
      <c r="Z46" s="3">
        <f>IF(DAY(NovSun1)=1,IF(AND(YEAR(NovSun1+13)=CalendarYear,MONTH(NovSun1+13)=11),NovSun1+13,""),IF(AND(YEAR(NovSun1+20)=CalendarYear,MONTH(NovSun1+20)=11),NovSun1+20,""))</f>
        <v>41229</v>
      </c>
      <c r="AA46" s="3">
        <f>IF(DAY(NovSun1)=1,IF(AND(YEAR(NovSun1+14)=CalendarYear,MONTH(NovSun1+14)=11),NovSun1+14,""),IF(AND(YEAR(NovSun1+21)=CalendarYear,MONTH(NovSun1+21)=11),NovSun1+21,""))</f>
        <v>41230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41252</v>
      </c>
      <c r="AE46" s="3">
        <f>IF(DAY(DecSun1)=1,IF(AND(YEAR(DecSun1+9)=CalendarYear,MONTH(DecSun1+9)=12),DecSun1+9,""),IF(AND(YEAR(DecSun1+16)=CalendarYear,MONTH(DecSun1+16)=12),DecSun1+16,""))</f>
        <v>41253</v>
      </c>
      <c r="AF46" s="3">
        <f>IF(DAY(DecSun1)=1,IF(AND(YEAR(DecSun1+10)=CalendarYear,MONTH(DecSun1+10)=12),DecSun1+10,""),IF(AND(YEAR(DecSun1+17)=CalendarYear,MONTH(DecSun1+17)=12),DecSun1+17,""))</f>
        <v>41254</v>
      </c>
      <c r="AG46" s="3">
        <f>IF(DAY(DecSun1)=1,IF(AND(YEAR(DecSun1+11)=CalendarYear,MONTH(DecSun1+11)=12),DecSun1+11,""),IF(AND(YEAR(DecSun1+18)=CalendarYear,MONTH(DecSun1+18)=12),DecSun1+18,""))</f>
        <v>41255</v>
      </c>
      <c r="AH46" s="3">
        <f>IF(DAY(DecSun1)=1,IF(AND(YEAR(DecSun1+12)=CalendarYear,MONTH(DecSun1+12)=12),DecSun1+12,""),IF(AND(YEAR(DecSun1+19)=CalendarYear,MONTH(DecSun1+19)=12),DecSun1+19,""))</f>
        <v>41256</v>
      </c>
      <c r="AI46" s="3">
        <f>IF(DAY(DecSun1)=1,IF(AND(YEAR(DecSun1+13)=CalendarYear,MONTH(DecSun1+13)=12),DecSun1+13,""),IF(AND(YEAR(DecSun1+20)=CalendarYear,MONTH(DecSun1+20)=12),DecSun1+20,""))</f>
        <v>41257</v>
      </c>
      <c r="AJ46" s="3">
        <f>IF(DAY(DecSun1)=1,IF(AND(YEAR(DecSun1+14)=CalendarYear,MONTH(DecSun1+14)=12),DecSun1+14,""),IF(AND(YEAR(DecSun1+21)=CalendarYear,MONTH(DecSun1+21)=12),DecSun1+21,""))</f>
        <v>41258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41168</v>
      </c>
      <c r="D47" s="3">
        <f>IF(DAY(SepSun1)=1,IF(AND(YEAR(SepSun1+16)=CalendarYear,MONTH(SepSun1+16)=9),SepSun1+16,""),IF(AND(YEAR(SepSun1+23)=CalendarYear,MONTH(SepSun1+23)=9),SepSun1+23,""))</f>
        <v>41169</v>
      </c>
      <c r="E47" s="3">
        <f>IF(DAY(SepSun1)=1,IF(AND(YEAR(SepSun1+17)=CalendarYear,MONTH(SepSun1+17)=9),SepSun1+17,""),IF(AND(YEAR(SepSun1+24)=CalendarYear,MONTH(SepSun1+24)=9),SepSun1+24,""))</f>
        <v>41170</v>
      </c>
      <c r="F47" s="3">
        <f>IF(DAY(SepSun1)=1,IF(AND(YEAR(SepSun1+18)=CalendarYear,MONTH(SepSun1+18)=9),SepSun1+18,""),IF(AND(YEAR(SepSun1+25)=CalendarYear,MONTH(SepSun1+25)=9),SepSun1+25,""))</f>
        <v>41171</v>
      </c>
      <c r="G47" s="3">
        <f>IF(DAY(SepSun1)=1,IF(AND(YEAR(SepSun1+19)=CalendarYear,MONTH(SepSun1+19)=9),SepSun1+19,""),IF(AND(YEAR(SepSun1+26)=CalendarYear,MONTH(SepSun1+26)=9),SepSun1+26,""))</f>
        <v>41172</v>
      </c>
      <c r="H47" s="3">
        <f>IF(DAY(SepSun1)=1,IF(AND(YEAR(SepSun1+20)=CalendarYear,MONTH(SepSun1+20)=9),SepSun1+20,""),IF(AND(YEAR(SepSun1+27)=CalendarYear,MONTH(SepSun1+27)=9),SepSun1+27,""))</f>
        <v>41173</v>
      </c>
      <c r="I47" s="3">
        <f>IF(DAY(SepSun1)=1,IF(AND(YEAR(SepSun1+21)=CalendarYear,MONTH(SepSun1+21)=9),SepSun1+21,""),IF(AND(YEAR(SepSun1+28)=CalendarYear,MONTH(SepSun1+28)=9),SepSun1+28,""))</f>
        <v>41174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41203</v>
      </c>
      <c r="M47" s="3">
        <f>IF(DAY(OctSun1)=1,IF(AND(YEAR(OctSun1+16)=CalendarYear,MONTH(OctSun1+16)=10),OctSun1+16,""),IF(AND(YEAR(OctSun1+23)=CalendarYear,MONTH(OctSun1+23)=10),OctSun1+23,""))</f>
        <v>41204</v>
      </c>
      <c r="N47" s="3">
        <f>IF(DAY(OctSun1)=1,IF(AND(YEAR(OctSun1+17)=CalendarYear,MONTH(OctSun1+17)=10),OctSun1+17,""),IF(AND(YEAR(OctSun1+24)=CalendarYear,MONTH(OctSun1+24)=10),OctSun1+24,""))</f>
        <v>41205</v>
      </c>
      <c r="O47" s="3">
        <f>IF(DAY(OctSun1)=1,IF(AND(YEAR(OctSun1+18)=CalendarYear,MONTH(OctSun1+18)=10),OctSun1+18,""),IF(AND(YEAR(OctSun1+25)=CalendarYear,MONTH(OctSun1+25)=10),OctSun1+25,""))</f>
        <v>41206</v>
      </c>
      <c r="P47" s="3">
        <f>IF(DAY(OctSun1)=1,IF(AND(YEAR(OctSun1+19)=CalendarYear,MONTH(OctSun1+19)=10),OctSun1+19,""),IF(AND(YEAR(OctSun1+26)=CalendarYear,MONTH(OctSun1+26)=10),OctSun1+26,""))</f>
        <v>41207</v>
      </c>
      <c r="Q47" s="3">
        <f>IF(DAY(OctSun1)=1,IF(AND(YEAR(OctSun1+20)=CalendarYear,MONTH(OctSun1+20)=10),OctSun1+20,""),IF(AND(YEAR(OctSun1+27)=CalendarYear,MONTH(OctSun1+27)=10),OctSun1+27,""))</f>
        <v>41208</v>
      </c>
      <c r="R47" s="3">
        <f>IF(DAY(OctSun1)=1,IF(AND(YEAR(OctSun1+21)=CalendarYear,MONTH(OctSun1+21)=10),OctSun1+21,""),IF(AND(YEAR(OctSun1+28)=CalendarYear,MONTH(OctSun1+28)=10),OctSun1+28,""))</f>
        <v>41209</v>
      </c>
      <c r="S47" s="15"/>
      <c r="U47" s="3">
        <f>IF(DAY(NovSun1)=1,IF(AND(YEAR(NovSun1+15)=CalendarYear,MONTH(NovSun1+15)=11),NovSun1+15,""),IF(AND(YEAR(NovSun1+22)=CalendarYear,MONTH(NovSun1+22)=11),NovSun1+22,""))</f>
        <v>41231</v>
      </c>
      <c r="V47" s="3">
        <f>IF(DAY(NovSun1)=1,IF(AND(YEAR(NovSun1+16)=CalendarYear,MONTH(NovSun1+16)=11),NovSun1+16,""),IF(AND(YEAR(NovSun1+23)=CalendarYear,MONTH(NovSun1+23)=11),NovSun1+23,""))</f>
        <v>41232</v>
      </c>
      <c r="W47" s="3">
        <f>IF(DAY(NovSun1)=1,IF(AND(YEAR(NovSun1+17)=CalendarYear,MONTH(NovSun1+17)=11),NovSun1+17,""),IF(AND(YEAR(NovSun1+24)=CalendarYear,MONTH(NovSun1+24)=11),NovSun1+24,""))</f>
        <v>41233</v>
      </c>
      <c r="X47" s="3">
        <f>IF(DAY(NovSun1)=1,IF(AND(YEAR(NovSun1+18)=CalendarYear,MONTH(NovSun1+18)=11),NovSun1+18,""),IF(AND(YEAR(NovSun1+25)=CalendarYear,MONTH(NovSun1+25)=11),NovSun1+25,""))</f>
        <v>41234</v>
      </c>
      <c r="Y47" s="3">
        <f>IF(DAY(NovSun1)=1,IF(AND(YEAR(NovSun1+19)=CalendarYear,MONTH(NovSun1+19)=11),NovSun1+19,""),IF(AND(YEAR(NovSun1+26)=CalendarYear,MONTH(NovSun1+26)=11),NovSun1+26,""))</f>
        <v>41235</v>
      </c>
      <c r="Z47" s="3">
        <f>IF(DAY(NovSun1)=1,IF(AND(YEAR(NovSun1+20)=CalendarYear,MONTH(NovSun1+20)=11),NovSun1+20,""),IF(AND(YEAR(NovSun1+27)=CalendarYear,MONTH(NovSun1+27)=11),NovSun1+27,""))</f>
        <v>41236</v>
      </c>
      <c r="AA47" s="3">
        <f>IF(DAY(NovSun1)=1,IF(AND(YEAR(NovSun1+21)=CalendarYear,MONTH(NovSun1+21)=11),NovSun1+21,""),IF(AND(YEAR(NovSun1+28)=CalendarYear,MONTH(NovSun1+28)=11),NovSun1+28,""))</f>
        <v>41237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41259</v>
      </c>
      <c r="AE47" s="3">
        <f>IF(DAY(DecSun1)=1,IF(AND(YEAR(DecSun1+16)=CalendarYear,MONTH(DecSun1+16)=12),DecSun1+16,""),IF(AND(YEAR(DecSun1+23)=CalendarYear,MONTH(DecSun1+23)=12),DecSun1+23,""))</f>
        <v>41260</v>
      </c>
      <c r="AF47" s="3">
        <f>IF(DAY(DecSun1)=1,IF(AND(YEAR(DecSun1+17)=CalendarYear,MONTH(DecSun1+17)=12),DecSun1+17,""),IF(AND(YEAR(DecSun1+24)=CalendarYear,MONTH(DecSun1+24)=12),DecSun1+24,""))</f>
        <v>41261</v>
      </c>
      <c r="AG47" s="3">
        <f>IF(DAY(DecSun1)=1,IF(AND(YEAR(DecSun1+18)=CalendarYear,MONTH(DecSun1+18)=12),DecSun1+18,""),IF(AND(YEAR(DecSun1+25)=CalendarYear,MONTH(DecSun1+25)=12),DecSun1+25,""))</f>
        <v>41262</v>
      </c>
      <c r="AH47" s="3">
        <f>IF(DAY(DecSun1)=1,IF(AND(YEAR(DecSun1+19)=CalendarYear,MONTH(DecSun1+19)=12),DecSun1+19,""),IF(AND(YEAR(DecSun1+26)=CalendarYear,MONTH(DecSun1+26)=12),DecSun1+26,""))</f>
        <v>41263</v>
      </c>
      <c r="AI47" s="3">
        <f>IF(DAY(DecSun1)=1,IF(AND(YEAR(DecSun1+20)=CalendarYear,MONTH(DecSun1+20)=12),DecSun1+20,""),IF(AND(YEAR(DecSun1+27)=CalendarYear,MONTH(DecSun1+27)=12),DecSun1+27,""))</f>
        <v>41264</v>
      </c>
      <c r="AJ47" s="3">
        <f>IF(DAY(DecSun1)=1,IF(AND(YEAR(DecSun1+21)=CalendarYear,MONTH(DecSun1+21)=12),DecSun1+21,""),IF(AND(YEAR(DecSun1+28)=CalendarYear,MONTH(DecSun1+28)=12),DecSun1+28,""))</f>
        <v>41265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41175</v>
      </c>
      <c r="D48" s="3">
        <f>IF(DAY(SepSun1)=1,IF(AND(YEAR(SepSun1+23)=CalendarYear,MONTH(SepSun1+23)=9),SepSun1+23,""),IF(AND(YEAR(SepSun1+30)=CalendarYear,MONTH(SepSun1+30)=9),SepSun1+30,""))</f>
        <v>41176</v>
      </c>
      <c r="E48" s="3">
        <f>IF(DAY(SepSun1)=1,IF(AND(YEAR(SepSun1+24)=CalendarYear,MONTH(SepSun1+24)=9),SepSun1+24,""),IF(AND(YEAR(SepSun1+31)=CalendarYear,MONTH(SepSun1+31)=9),SepSun1+31,""))</f>
        <v>41177</v>
      </c>
      <c r="F48" s="3">
        <f>IF(DAY(SepSun1)=1,IF(AND(YEAR(SepSun1+25)=CalendarYear,MONTH(SepSun1+25)=9),SepSun1+25,""),IF(AND(YEAR(SepSun1+32)=CalendarYear,MONTH(SepSun1+32)=9),SepSun1+32,""))</f>
        <v>41178</v>
      </c>
      <c r="G48" s="3">
        <f>IF(DAY(SepSun1)=1,IF(AND(YEAR(SepSun1+26)=CalendarYear,MONTH(SepSun1+26)=9),SepSun1+26,""),IF(AND(YEAR(SepSun1+33)=CalendarYear,MONTH(SepSun1+33)=9),SepSun1+33,""))</f>
        <v>41179</v>
      </c>
      <c r="H48" s="3">
        <f>IF(DAY(SepSun1)=1,IF(AND(YEAR(SepSun1+27)=CalendarYear,MONTH(SepSun1+27)=9),SepSun1+27,""),IF(AND(YEAR(SepSun1+34)=CalendarYear,MONTH(SepSun1+34)=9),SepSun1+34,""))</f>
        <v>41180</v>
      </c>
      <c r="I48" s="3">
        <f>IF(DAY(SepSun1)=1,IF(AND(YEAR(SepSun1+28)=CalendarYear,MONTH(SepSun1+28)=9),SepSun1+28,""),IF(AND(YEAR(SepSun1+35)=CalendarYear,MONTH(SepSun1+35)=9),SepSun1+35,""))</f>
        <v>41181</v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41210</v>
      </c>
      <c r="M48" s="3">
        <f>IF(DAY(OctSun1)=1,IF(AND(YEAR(OctSun1+23)=CalendarYear,MONTH(OctSun1+23)=10),OctSun1+23,""),IF(AND(YEAR(OctSun1+30)=CalendarYear,MONTH(OctSun1+30)=10),OctSun1+30,""))</f>
        <v>41211</v>
      </c>
      <c r="N48" s="3">
        <f>IF(DAY(OctSun1)=1,IF(AND(YEAR(OctSun1+24)=CalendarYear,MONTH(OctSun1+24)=10),OctSun1+24,""),IF(AND(YEAR(OctSun1+31)=CalendarYear,MONTH(OctSun1+31)=10),OctSun1+31,""))</f>
        <v>41212</v>
      </c>
      <c r="O48" s="3">
        <f>IF(DAY(OctSun1)=1,IF(AND(YEAR(OctSun1+25)=CalendarYear,MONTH(OctSun1+25)=10),OctSun1+25,""),IF(AND(YEAR(OctSun1+32)=CalendarYear,MONTH(OctSun1+32)=10),OctSun1+32,""))</f>
        <v>41213</v>
      </c>
      <c r="P48" s="3" t="str">
        <f>IF(DAY(OctSun1)=1,IF(AND(YEAR(OctSun1+26)=CalendarYear,MONTH(OctSun1+26)=10),OctSun1+26,""),IF(AND(YEAR(OctSun1+33)=CalendarYear,MONTH(OctSun1+33)=10),OctSun1+33,""))</f>
        <v/>
      </c>
      <c r="Q48" s="3" t="str">
        <f>IF(DAY(OctSun1)=1,IF(AND(YEAR(OctSun1+27)=CalendarYear,MONTH(OctSun1+27)=10),OctSun1+27,""),IF(AND(YEAR(OctSun1+34)=CalendarYear,MONTH(OctSun1+34)=10),OctSun1+34,""))</f>
        <v/>
      </c>
      <c r="R48" s="3" t="str">
        <f>IF(DAY(OctSun1)=1,IF(AND(YEAR(OctSun1+28)=CalendarYear,MONTH(OctSun1+28)=10),OctSun1+28,""),IF(AND(YEAR(OctSun1+35)=CalendarYear,MONTH(OctSun1+35)=10),OctSun1+35,""))</f>
        <v/>
      </c>
      <c r="S48" s="15"/>
      <c r="U48" s="3">
        <f>IF(DAY(NovSun1)=1,IF(AND(YEAR(NovSun1+22)=CalendarYear,MONTH(NovSun1+22)=11),NovSun1+22,""),IF(AND(YEAR(NovSun1+29)=CalendarYear,MONTH(NovSun1+29)=11),NovSun1+29,""))</f>
        <v>41238</v>
      </c>
      <c r="V48" s="3">
        <f>IF(DAY(NovSun1)=1,IF(AND(YEAR(NovSun1+23)=CalendarYear,MONTH(NovSun1+23)=11),NovSun1+23,""),IF(AND(YEAR(NovSun1+30)=CalendarYear,MONTH(NovSun1+30)=11),NovSun1+30,""))</f>
        <v>41239</v>
      </c>
      <c r="W48" s="3">
        <f>IF(DAY(NovSun1)=1,IF(AND(YEAR(NovSun1+24)=CalendarYear,MONTH(NovSun1+24)=11),NovSun1+24,""),IF(AND(YEAR(NovSun1+31)=CalendarYear,MONTH(NovSun1+31)=11),NovSun1+31,""))</f>
        <v>41240</v>
      </c>
      <c r="X48" s="3">
        <f>IF(DAY(NovSun1)=1,IF(AND(YEAR(NovSun1+25)=CalendarYear,MONTH(NovSun1+25)=11),NovSun1+25,""),IF(AND(YEAR(NovSun1+32)=CalendarYear,MONTH(NovSun1+32)=11),NovSun1+32,""))</f>
        <v>41241</v>
      </c>
      <c r="Y48" s="3">
        <f>IF(DAY(NovSun1)=1,IF(AND(YEAR(NovSun1+26)=CalendarYear,MONTH(NovSun1+26)=11),NovSun1+26,""),IF(AND(YEAR(NovSun1+33)=CalendarYear,MONTH(NovSun1+33)=11),NovSun1+33,""))</f>
        <v>41242</v>
      </c>
      <c r="Z48" s="3">
        <f>IF(DAY(NovSun1)=1,IF(AND(YEAR(NovSun1+27)=CalendarYear,MONTH(NovSun1+27)=11),NovSun1+27,""),IF(AND(YEAR(NovSun1+34)=CalendarYear,MONTH(NovSun1+34)=11),NovSun1+34,""))</f>
        <v>41243</v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41266</v>
      </c>
      <c r="AE48" s="3">
        <f>IF(DAY(DecSun1)=1,IF(AND(YEAR(DecSun1+23)=CalendarYear,MONTH(DecSun1+23)=12),DecSun1+23,""),IF(AND(YEAR(DecSun1+30)=CalendarYear,MONTH(DecSun1+30)=12),DecSun1+30,""))</f>
        <v>41267</v>
      </c>
      <c r="AF48" s="3">
        <f>IF(DAY(DecSun1)=1,IF(AND(YEAR(DecSun1+24)=CalendarYear,MONTH(DecSun1+24)=12),DecSun1+24,""),IF(AND(YEAR(DecSun1+31)=CalendarYear,MONTH(DecSun1+31)=12),DecSun1+31,""))</f>
        <v>41268</v>
      </c>
      <c r="AG48" s="3">
        <f>IF(DAY(DecSun1)=1,IF(AND(YEAR(DecSun1+25)=CalendarYear,MONTH(DecSun1+25)=12),DecSun1+25,""),IF(AND(YEAR(DecSun1+32)=CalendarYear,MONTH(DecSun1+32)=12),DecSun1+32,""))</f>
        <v>41269</v>
      </c>
      <c r="AH48" s="3">
        <f>IF(DAY(DecSun1)=1,IF(AND(YEAR(DecSun1+26)=CalendarYear,MONTH(DecSun1+26)=12),DecSun1+26,""),IF(AND(YEAR(DecSun1+33)=CalendarYear,MONTH(DecSun1+33)=12),DecSun1+33,""))</f>
        <v>41270</v>
      </c>
      <c r="AI48" s="3">
        <f>IF(DAY(DecSun1)=1,IF(AND(YEAR(DecSun1+27)=CalendarYear,MONTH(DecSun1+27)=12),DecSun1+27,""),IF(AND(YEAR(DecSun1+34)=CalendarYear,MONTH(DecSun1+34)=12),DecSun1+34,""))</f>
        <v>41271</v>
      </c>
      <c r="AJ48" s="3">
        <f>IF(DAY(DecSun1)=1,IF(AND(YEAR(DecSun1+28)=CalendarYear,MONTH(DecSun1+28)=12),DecSun1+28,""),IF(AND(YEAR(DecSun1+35)=CalendarYear,MONTH(DecSun1+35)=12),DecSun1+35,""))</f>
        <v>41272</v>
      </c>
    </row>
    <row r="49" spans="3:36" x14ac:dyDescent="0.2">
      <c r="C49" s="3">
        <f>IF(DAY(SepSun1)=1,IF(AND(YEAR(SepSun1+29)=CalendarYear,MONTH(SepSun1+29)=9),SepSun1+29,""),IF(AND(YEAR(SepSun1+36)=CalendarYear,MONTH(SepSun1+36)=9),SepSun1+36,""))</f>
        <v>41182</v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 t="str">
        <f>IF(DAY(OctSun1)=1,IF(AND(YEAR(OctSun1+29)=CalendarYear,MONTH(OctSun1+29)=10),OctSun1+29,""),IF(AND(YEAR(OctSun1+36)=CalendarYear,MONTH(OctSun1+36)=10),OctSun1+36,""))</f>
        <v/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>
        <f>IF(DAY(DecSun1)=1,IF(AND(YEAR(DecSun1+29)=CalendarYear,MONTH(DecSun1+29)=12),DecSun1+29,""),IF(AND(YEAR(DecSun1+36)=CalendarYear,MONTH(DecSun1+36)=12),DecSun1+36,""))</f>
        <v>41273</v>
      </c>
      <c r="AE49" s="3">
        <f>IF(DAY(DecSun1)=1,IF(AND(YEAR(DecSun1+30)=CalendarYear,MONTH(DecSun1+30)=12),DecSun1+30,""),IF(AND(YEAR(DecSun1+37)=CalendarYear,MONTH(DecSun1+37)=12),DecSun1+37,""))</f>
        <v>41274</v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9658078A-1747-47D8-97A2-6846AF605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2011-11-28T22:33:16.0000000Z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TC025506759991</vt:lpwstr>
  </property>
</Properties>
</file>